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5"/>
  <workbookPr/>
  <mc:AlternateContent xmlns:mc="http://schemas.openxmlformats.org/markup-compatibility/2006">
    <mc:Choice Requires="x15">
      <x15ac:absPath xmlns:x15ac="http://schemas.microsoft.com/office/spreadsheetml/2010/11/ac" url="https://d.docs.live.net/295aee5879de14e7/SNP/Seguimiento al PGE/Final/"/>
    </mc:Choice>
  </mc:AlternateContent>
  <xr:revisionPtr revIDLastSave="1" documentId="11_EFF34494A21A7C89009752527E7C8596F2018CCF" xr6:coauthVersionLast="47" xr6:coauthVersionMax="47" xr10:uidLastSave="{856F3DAC-C005-A145-95F7-EDFC3D58F598}"/>
  <bookViews>
    <workbookView xWindow="0" yWindow="500" windowWidth="28800" windowHeight="16480" activeTab="1" xr2:uid="{00000000-000D-0000-FFFF-FFFF00000000}"/>
  </bookViews>
  <sheets>
    <sheet name="BD_GPermanente" sheetId="1" state="hidden" r:id="rId1"/>
    <sheet name="BD_Prog_Inst_Efec" sheetId="4" r:id="rId2"/>
    <sheet name="BD_Prog-Inst_Atados Inversión" sheetId="8" r:id="rId3"/>
  </sheets>
  <externalReferences>
    <externalReference r:id="rId4"/>
  </externalReferences>
  <definedNames>
    <definedName name="_xlnm._FilterDatabase" localSheetId="0" hidden="1">BD_GPermanente!$A$1:$AT$471</definedName>
    <definedName name="_xlnm._FilterDatabase" localSheetId="1" hidden="1">BD_Prog_Inst_Efec!$A$3:$AY$419</definedName>
    <definedName name="_xlnm._FilterDatabase" localSheetId="2" hidden="1">'BD_Prog-Inst_Atados Inversión'!$A$3:$AS$59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Q418" i="4" l="1"/>
  <c r="AP418" i="4"/>
  <c r="AJ418" i="4"/>
  <c r="AI418" i="4"/>
  <c r="AM4" i="4" l="1"/>
  <c r="AN4" i="4" s="1"/>
  <c r="AM5" i="4"/>
  <c r="AN5" i="4" s="1"/>
  <c r="AM6" i="4"/>
  <c r="AN6" i="4" s="1"/>
  <c r="AM7" i="4"/>
  <c r="AM8" i="4"/>
  <c r="AN8" i="4" s="1"/>
  <c r="AM9" i="4"/>
  <c r="AN9" i="4" s="1"/>
  <c r="AM10" i="4"/>
  <c r="AN10" i="4" s="1"/>
  <c r="AM11" i="4"/>
  <c r="AN11" i="4" s="1"/>
  <c r="AM12" i="4"/>
  <c r="AM13" i="4"/>
  <c r="AN13" i="4" s="1"/>
  <c r="AM14" i="4"/>
  <c r="AM15" i="4"/>
  <c r="AN15" i="4" s="1"/>
  <c r="AM16" i="4"/>
  <c r="AN16" i="4" s="1"/>
  <c r="AM17" i="4"/>
  <c r="AN17" i="4" s="1"/>
  <c r="AM18" i="4"/>
  <c r="AN18" i="4" s="1"/>
  <c r="AM19" i="4"/>
  <c r="AN19" i="4" s="1"/>
  <c r="AM20" i="4"/>
  <c r="AM21" i="4"/>
  <c r="AN21" i="4" s="1"/>
  <c r="AM22" i="4"/>
  <c r="AN22" i="4" s="1"/>
  <c r="AM23" i="4"/>
  <c r="AN23" i="4" s="1"/>
  <c r="AM24" i="4"/>
  <c r="AN24" i="4" s="1"/>
  <c r="AM25" i="4"/>
  <c r="AN25" i="4" s="1"/>
  <c r="AM26" i="4"/>
  <c r="AN26" i="4" s="1"/>
  <c r="AM27" i="4"/>
  <c r="AN27" i="4" s="1"/>
  <c r="AM28" i="4"/>
  <c r="AN28" i="4" s="1"/>
  <c r="AM29" i="4"/>
  <c r="AN29" i="4" s="1"/>
  <c r="AM30" i="4"/>
  <c r="AN30" i="4" s="1"/>
  <c r="AM31" i="4"/>
  <c r="AN31" i="4" s="1"/>
  <c r="AM32" i="4"/>
  <c r="AN32" i="4" s="1"/>
  <c r="AM33" i="4"/>
  <c r="AN33" i="4" s="1"/>
  <c r="AM34" i="4"/>
  <c r="AN34" i="4" s="1"/>
  <c r="AM35" i="4"/>
  <c r="AN35" i="4" s="1"/>
  <c r="AM36" i="4"/>
  <c r="AN36" i="4" s="1"/>
  <c r="AM37" i="4"/>
  <c r="AN37" i="4" s="1"/>
  <c r="AM38" i="4"/>
  <c r="AN38" i="4" s="1"/>
  <c r="AM39" i="4"/>
  <c r="AN39" i="4" s="1"/>
  <c r="AM40" i="4"/>
  <c r="AN40" i="4" s="1"/>
  <c r="AM41" i="4"/>
  <c r="AN41" i="4" s="1"/>
  <c r="AM42" i="4"/>
  <c r="AN42" i="4" s="1"/>
  <c r="AM43" i="4"/>
  <c r="AN43" i="4" s="1"/>
  <c r="AM44" i="4"/>
  <c r="AM45" i="4"/>
  <c r="AN45" i="4" s="1"/>
  <c r="AM46" i="4"/>
  <c r="AN46" i="4" s="1"/>
  <c r="AM47" i="4"/>
  <c r="AN47" i="4" s="1"/>
  <c r="AM48" i="4"/>
  <c r="AN48" i="4" s="1"/>
  <c r="AM49" i="4"/>
  <c r="AN49" i="4" s="1"/>
  <c r="AM50" i="4"/>
  <c r="AN50" i="4" s="1"/>
  <c r="AM51" i="4"/>
  <c r="AN51" i="4" s="1"/>
  <c r="AM52" i="4"/>
  <c r="AM53" i="4"/>
  <c r="AN53" i="4" s="1"/>
  <c r="AM54" i="4"/>
  <c r="AN54" i="4" s="1"/>
  <c r="AM55" i="4"/>
  <c r="AN55" i="4" s="1"/>
  <c r="AM56" i="4"/>
  <c r="AN56" i="4" s="1"/>
  <c r="AM57" i="4"/>
  <c r="AN57" i="4" s="1"/>
  <c r="AM58" i="4"/>
  <c r="AN58" i="4" s="1"/>
  <c r="AM59" i="4"/>
  <c r="AN59" i="4" s="1"/>
  <c r="AM60" i="4"/>
  <c r="AN60" i="4" s="1"/>
  <c r="AM61" i="4"/>
  <c r="AN61" i="4" s="1"/>
  <c r="AM62" i="4"/>
  <c r="AN62" i="4" s="1"/>
  <c r="AM63" i="4"/>
  <c r="AN63" i="4" s="1"/>
  <c r="AM64" i="4"/>
  <c r="AN64" i="4" s="1"/>
  <c r="AM65" i="4"/>
  <c r="AN65" i="4" s="1"/>
  <c r="AM66" i="4"/>
  <c r="AN66" i="4" s="1"/>
  <c r="AM67" i="4"/>
  <c r="AN67" i="4" s="1"/>
  <c r="AM68" i="4"/>
  <c r="AM69" i="4"/>
  <c r="AN69" i="4" s="1"/>
  <c r="AM70" i="4"/>
  <c r="AN70" i="4" s="1"/>
  <c r="AM71" i="4"/>
  <c r="AM72" i="4"/>
  <c r="AN72" i="4" s="1"/>
  <c r="AM73" i="4"/>
  <c r="AN73" i="4" s="1"/>
  <c r="AM74" i="4"/>
  <c r="AN74" i="4" s="1"/>
  <c r="AM75" i="4"/>
  <c r="AN75" i="4" s="1"/>
  <c r="AM76" i="4"/>
  <c r="AM77" i="4"/>
  <c r="AN77" i="4" s="1"/>
  <c r="AM78" i="4"/>
  <c r="AN78" i="4" s="1"/>
  <c r="AM79" i="4"/>
  <c r="AN79" i="4" s="1"/>
  <c r="AM80" i="4"/>
  <c r="AN80" i="4" s="1"/>
  <c r="AM81" i="4"/>
  <c r="AN81" i="4" s="1"/>
  <c r="AM82" i="4"/>
  <c r="AN82" i="4" s="1"/>
  <c r="AM83" i="4"/>
  <c r="AN83" i="4" s="1"/>
  <c r="AM84" i="4"/>
  <c r="AM85" i="4"/>
  <c r="AN85" i="4" s="1"/>
  <c r="AM86" i="4"/>
  <c r="AN86" i="4" s="1"/>
  <c r="AM87" i="4"/>
  <c r="AN87" i="4" s="1"/>
  <c r="AM88" i="4"/>
  <c r="AN88" i="4" s="1"/>
  <c r="AM89" i="4"/>
  <c r="AN89" i="4" s="1"/>
  <c r="AM90" i="4"/>
  <c r="AN90" i="4" s="1"/>
  <c r="AM91" i="4"/>
  <c r="AN91" i="4" s="1"/>
  <c r="AM92" i="4"/>
  <c r="AM93" i="4"/>
  <c r="AN93" i="4" s="1"/>
  <c r="AN95" i="4"/>
  <c r="AM96" i="4"/>
  <c r="AN96" i="4" s="1"/>
  <c r="AM97" i="4"/>
  <c r="AN97" i="4" s="1"/>
  <c r="AM98" i="4"/>
  <c r="AN98" i="4" s="1"/>
  <c r="AM99" i="4"/>
  <c r="AN99" i="4" s="1"/>
  <c r="AM100" i="4"/>
  <c r="AN100" i="4" s="1"/>
  <c r="AM101" i="4"/>
  <c r="AM102" i="4"/>
  <c r="AN102" i="4" s="1"/>
  <c r="AM103" i="4"/>
  <c r="AN103" i="4" s="1"/>
  <c r="AM104" i="4"/>
  <c r="AN104" i="4" s="1"/>
  <c r="AM105" i="4"/>
  <c r="AN105" i="4" s="1"/>
  <c r="AM106" i="4"/>
  <c r="AN106" i="4" s="1"/>
  <c r="AM107" i="4"/>
  <c r="AN107" i="4" s="1"/>
  <c r="AM108" i="4"/>
  <c r="AN108" i="4" s="1"/>
  <c r="AM109" i="4"/>
  <c r="AM110" i="4"/>
  <c r="AN110" i="4" s="1"/>
  <c r="AM111" i="4"/>
  <c r="AN111" i="4" s="1"/>
  <c r="AM112" i="4"/>
  <c r="AN112" i="4" s="1"/>
  <c r="AM113" i="4"/>
  <c r="AN113" i="4" s="1"/>
  <c r="AM114" i="4"/>
  <c r="AN114" i="4" s="1"/>
  <c r="AM115" i="4"/>
  <c r="AN115" i="4" s="1"/>
  <c r="AM116" i="4"/>
  <c r="AN116" i="4" s="1"/>
  <c r="AM117" i="4"/>
  <c r="AM119" i="4"/>
  <c r="AN119" i="4" s="1"/>
  <c r="AM120" i="4"/>
  <c r="AN120" i="4" s="1"/>
  <c r="AM121" i="4"/>
  <c r="AN121" i="4" s="1"/>
  <c r="AM122" i="4"/>
  <c r="AN122" i="4" s="1"/>
  <c r="AM123" i="4"/>
  <c r="AN123" i="4" s="1"/>
  <c r="AM124" i="4"/>
  <c r="AN124" i="4" s="1"/>
  <c r="AM125" i="4"/>
  <c r="AN125" i="4" s="1"/>
  <c r="AM126" i="4"/>
  <c r="AM127" i="4"/>
  <c r="AN127" i="4" s="1"/>
  <c r="AM128" i="4"/>
  <c r="AN128" i="4" s="1"/>
  <c r="AM129" i="4"/>
  <c r="AN129" i="4" s="1"/>
  <c r="AM130" i="4"/>
  <c r="AN130" i="4" s="1"/>
  <c r="AM131" i="4"/>
  <c r="AN131" i="4" s="1"/>
  <c r="AM132" i="4"/>
  <c r="AN132" i="4" s="1"/>
  <c r="AM133" i="4"/>
  <c r="AN133" i="4" s="1"/>
  <c r="AM134" i="4"/>
  <c r="AN134" i="4" s="1"/>
  <c r="AM135" i="4"/>
  <c r="AN135" i="4" s="1"/>
  <c r="AM136" i="4"/>
  <c r="AN136" i="4" s="1"/>
  <c r="AM137" i="4"/>
  <c r="AN137" i="4" s="1"/>
  <c r="AM138" i="4"/>
  <c r="AN138" i="4" s="1"/>
  <c r="AM139" i="4"/>
  <c r="AN139" i="4" s="1"/>
  <c r="AM140" i="4"/>
  <c r="AN140" i="4" s="1"/>
  <c r="AM141" i="4"/>
  <c r="AN141" i="4" s="1"/>
  <c r="AM142" i="4"/>
  <c r="AM143" i="4"/>
  <c r="AN143" i="4" s="1"/>
  <c r="AM144" i="4"/>
  <c r="AN144" i="4" s="1"/>
  <c r="AM145" i="4"/>
  <c r="AN145" i="4" s="1"/>
  <c r="AM146" i="4"/>
  <c r="AN146" i="4" s="1"/>
  <c r="AM147" i="4"/>
  <c r="AN147" i="4" s="1"/>
  <c r="AM148" i="4"/>
  <c r="AN148" i="4" s="1"/>
  <c r="AM149" i="4"/>
  <c r="AN149" i="4" s="1"/>
  <c r="AM150" i="4"/>
  <c r="AN150" i="4" s="1"/>
  <c r="AM151" i="4"/>
  <c r="AN151" i="4" s="1"/>
  <c r="AM152" i="4"/>
  <c r="AN152" i="4" s="1"/>
  <c r="AN153" i="4"/>
  <c r="AM154" i="4"/>
  <c r="AN154" i="4" s="1"/>
  <c r="AM155" i="4"/>
  <c r="AN155" i="4" s="1"/>
  <c r="AM156" i="4"/>
  <c r="AN156" i="4" s="1"/>
  <c r="AM157" i="4"/>
  <c r="AN157" i="4" s="1"/>
  <c r="AM158" i="4"/>
  <c r="AN158" i="4" s="1"/>
  <c r="AM159" i="4"/>
  <c r="AN159" i="4" s="1"/>
  <c r="AM160" i="4"/>
  <c r="AN160" i="4" s="1"/>
  <c r="AM161" i="4"/>
  <c r="AN161" i="4" s="1"/>
  <c r="AM162" i="4"/>
  <c r="AN162" i="4" s="1"/>
  <c r="AN163" i="4"/>
  <c r="AM164" i="4"/>
  <c r="AN164" i="4" s="1"/>
  <c r="AM165" i="4"/>
  <c r="AN165" i="4" s="1"/>
  <c r="AM166" i="4"/>
  <c r="AN166" i="4" s="1"/>
  <c r="AM167" i="4"/>
  <c r="AN167" i="4" s="1"/>
  <c r="AM168" i="4"/>
  <c r="AN168" i="4" s="1"/>
  <c r="AM169" i="4"/>
  <c r="AN169" i="4" s="1"/>
  <c r="AM170" i="4"/>
  <c r="AN170" i="4" s="1"/>
  <c r="AM171" i="4"/>
  <c r="AN171" i="4" s="1"/>
  <c r="AM172" i="4"/>
  <c r="AN172" i="4" s="1"/>
  <c r="AM173" i="4"/>
  <c r="AN173" i="4" s="1"/>
  <c r="AM174" i="4"/>
  <c r="AN174" i="4" s="1"/>
  <c r="AM175" i="4"/>
  <c r="AN175" i="4" s="1"/>
  <c r="AM176" i="4"/>
  <c r="AN176" i="4" s="1"/>
  <c r="AM177" i="4"/>
  <c r="AN177" i="4" s="1"/>
  <c r="AM178" i="4"/>
  <c r="AN178" i="4" s="1"/>
  <c r="AM179" i="4"/>
  <c r="AN179" i="4" s="1"/>
  <c r="AM180" i="4"/>
  <c r="AN180" i="4" s="1"/>
  <c r="AM181" i="4"/>
  <c r="AN181" i="4" s="1"/>
  <c r="AN183" i="4"/>
  <c r="AN184" i="4"/>
  <c r="AM185" i="4"/>
  <c r="AM186" i="4"/>
  <c r="AN186" i="4" s="1"/>
  <c r="AM187" i="4"/>
  <c r="AN187" i="4" s="1"/>
  <c r="AM188" i="4"/>
  <c r="AN188" i="4" s="1"/>
  <c r="AM189" i="4"/>
  <c r="AN189" i="4" s="1"/>
  <c r="AM190" i="4"/>
  <c r="AN190" i="4" s="1"/>
  <c r="AM191" i="4"/>
  <c r="AM192" i="4"/>
  <c r="AN192" i="4" s="1"/>
  <c r="AM193" i="4"/>
  <c r="AN193" i="4" s="1"/>
  <c r="AM194" i="4"/>
  <c r="AN194" i="4" s="1"/>
  <c r="AM195" i="4"/>
  <c r="AN195" i="4" s="1"/>
  <c r="AM196" i="4"/>
  <c r="AN196" i="4" s="1"/>
  <c r="AM197" i="4"/>
  <c r="AN197" i="4" s="1"/>
  <c r="AM198" i="4"/>
  <c r="AN198" i="4" s="1"/>
  <c r="AM199" i="4"/>
  <c r="AN199" i="4" s="1"/>
  <c r="AM200" i="4"/>
  <c r="AN200" i="4" s="1"/>
  <c r="AM201" i="4"/>
  <c r="AN201" i="4" s="1"/>
  <c r="AM202" i="4"/>
  <c r="AN202" i="4" s="1"/>
  <c r="AM203" i="4"/>
  <c r="AN203" i="4" s="1"/>
  <c r="AM204" i="4"/>
  <c r="AN204" i="4" s="1"/>
  <c r="AM205" i="4"/>
  <c r="AN205" i="4" s="1"/>
  <c r="AM206" i="4"/>
  <c r="AM207" i="4"/>
  <c r="AN207" i="4" s="1"/>
  <c r="AM208" i="4"/>
  <c r="AN208" i="4" s="1"/>
  <c r="AM209" i="4"/>
  <c r="AN209" i="4" s="1"/>
  <c r="AM210" i="4"/>
  <c r="AN210" i="4" s="1"/>
  <c r="AM211" i="4"/>
  <c r="AN211" i="4" s="1"/>
  <c r="AM212" i="4"/>
  <c r="AN212" i="4" s="1"/>
  <c r="AM213" i="4"/>
  <c r="AN213" i="4" s="1"/>
  <c r="AM214" i="4"/>
  <c r="AN214" i="4" s="1"/>
  <c r="AM215" i="4"/>
  <c r="AN215" i="4" s="1"/>
  <c r="AM216" i="4"/>
  <c r="AN216" i="4" s="1"/>
  <c r="AM217" i="4"/>
  <c r="AM218" i="4"/>
  <c r="AN218" i="4" s="1"/>
  <c r="AM219" i="4"/>
  <c r="AN219" i="4" s="1"/>
  <c r="AM220" i="4"/>
  <c r="AN220" i="4" s="1"/>
  <c r="AM221" i="4"/>
  <c r="AN221" i="4" s="1"/>
  <c r="AM222" i="4"/>
  <c r="AN222" i="4" s="1"/>
  <c r="AM223" i="4"/>
  <c r="AN223" i="4" s="1"/>
  <c r="AM224" i="4"/>
  <c r="AN224" i="4" s="1"/>
  <c r="AM225" i="4"/>
  <c r="AN225" i="4" s="1"/>
  <c r="AM226" i="4"/>
  <c r="AN226" i="4" s="1"/>
  <c r="AM227" i="4"/>
  <c r="AN227" i="4" s="1"/>
  <c r="AM228" i="4"/>
  <c r="AN228" i="4" s="1"/>
  <c r="AM229" i="4"/>
  <c r="AN229" i="4" s="1"/>
  <c r="AM230" i="4"/>
  <c r="AN230" i="4" s="1"/>
  <c r="AM231" i="4"/>
  <c r="AN231" i="4" s="1"/>
  <c r="AM232" i="4"/>
  <c r="AN232" i="4" s="1"/>
  <c r="AM233" i="4"/>
  <c r="AN233" i="4" s="1"/>
  <c r="AM234" i="4"/>
  <c r="AN234" i="4" s="1"/>
  <c r="AM235" i="4"/>
  <c r="AN235" i="4" s="1"/>
  <c r="AM236" i="4"/>
  <c r="AN236" i="4" s="1"/>
  <c r="AM237" i="4"/>
  <c r="AN237" i="4" s="1"/>
  <c r="AM238" i="4"/>
  <c r="AN238" i="4" s="1"/>
  <c r="AM239" i="4"/>
  <c r="AN239" i="4" s="1"/>
  <c r="AM240" i="4"/>
  <c r="AN240" i="4" s="1"/>
  <c r="AM241" i="4"/>
  <c r="AM242" i="4"/>
  <c r="AN242" i="4" s="1"/>
  <c r="AM243" i="4"/>
  <c r="AN243" i="4" s="1"/>
  <c r="AM244" i="4"/>
  <c r="AN244" i="4" s="1"/>
  <c r="AM245" i="4"/>
  <c r="AN245" i="4" s="1"/>
  <c r="AM246" i="4"/>
  <c r="AN246" i="4" s="1"/>
  <c r="AM247" i="4"/>
  <c r="AN247" i="4" s="1"/>
  <c r="AM248" i="4"/>
  <c r="AN248" i="4" s="1"/>
  <c r="AM249" i="4"/>
  <c r="AN249" i="4" s="1"/>
  <c r="AM250" i="4"/>
  <c r="AN250" i="4" s="1"/>
  <c r="AM251" i="4"/>
  <c r="AN251" i="4" s="1"/>
  <c r="AM252" i="4"/>
  <c r="AN252" i="4" s="1"/>
  <c r="AM253" i="4"/>
  <c r="AN253" i="4" s="1"/>
  <c r="AM254" i="4"/>
  <c r="AN254" i="4" s="1"/>
  <c r="AM255" i="4"/>
  <c r="AN255" i="4" s="1"/>
  <c r="AM256" i="4"/>
  <c r="AN256" i="4" s="1"/>
  <c r="AM257" i="4"/>
  <c r="AN257" i="4" s="1"/>
  <c r="AM258" i="4"/>
  <c r="AN258" i="4" s="1"/>
  <c r="AM259" i="4"/>
  <c r="AN259" i="4" s="1"/>
  <c r="AM260" i="4"/>
  <c r="AN260" i="4" s="1"/>
  <c r="AM261" i="4"/>
  <c r="AN261" i="4" s="1"/>
  <c r="AM262" i="4"/>
  <c r="AN262" i="4" s="1"/>
  <c r="AM263" i="4"/>
  <c r="AN263" i="4" s="1"/>
  <c r="AM264" i="4"/>
  <c r="AN264" i="4" s="1"/>
  <c r="AM265" i="4"/>
  <c r="AN265" i="4" s="1"/>
  <c r="AM266" i="4"/>
  <c r="AN266" i="4" s="1"/>
  <c r="AM267" i="4"/>
  <c r="AN267" i="4" s="1"/>
  <c r="AM268" i="4"/>
  <c r="AN268" i="4" s="1"/>
  <c r="AM269" i="4"/>
  <c r="AN269" i="4" s="1"/>
  <c r="AM270" i="4"/>
  <c r="AN270" i="4" s="1"/>
  <c r="AM271" i="4"/>
  <c r="AN271" i="4" s="1"/>
  <c r="AM272" i="4"/>
  <c r="AN272" i="4" s="1"/>
  <c r="AM273" i="4"/>
  <c r="AN273" i="4" s="1"/>
  <c r="AM274" i="4"/>
  <c r="AN274" i="4" s="1"/>
  <c r="AM275" i="4"/>
  <c r="AN275" i="4" s="1"/>
  <c r="AM276" i="4"/>
  <c r="AN276" i="4" s="1"/>
  <c r="AM277" i="4"/>
  <c r="AN277" i="4" s="1"/>
  <c r="AM278" i="4"/>
  <c r="AN278" i="4" s="1"/>
  <c r="AM279" i="4"/>
  <c r="AN279" i="4" s="1"/>
  <c r="AM280" i="4"/>
  <c r="AN280" i="4" s="1"/>
  <c r="AM281" i="4"/>
  <c r="AM282" i="4"/>
  <c r="AN282" i="4" s="1"/>
  <c r="AM283" i="4"/>
  <c r="AN283" i="4" s="1"/>
  <c r="AM284" i="4"/>
  <c r="AN284" i="4" s="1"/>
  <c r="AM285" i="4"/>
  <c r="AN285" i="4" s="1"/>
  <c r="AM286" i="4"/>
  <c r="AN286" i="4" s="1"/>
  <c r="AM287" i="4"/>
  <c r="AM288" i="4"/>
  <c r="AN288" i="4" s="1"/>
  <c r="AM289" i="4"/>
  <c r="AN289" i="4" s="1"/>
  <c r="AM290" i="4"/>
  <c r="AN290" i="4" s="1"/>
  <c r="AM291" i="4"/>
  <c r="AN291" i="4" s="1"/>
  <c r="AM292" i="4"/>
  <c r="AN292" i="4" s="1"/>
  <c r="AM293" i="4"/>
  <c r="AN293" i="4" s="1"/>
  <c r="AM294" i="4"/>
  <c r="AN294" i="4" s="1"/>
  <c r="AM295" i="4"/>
  <c r="AN295" i="4" s="1"/>
  <c r="AM296" i="4"/>
  <c r="AN296" i="4" s="1"/>
  <c r="AM297" i="4"/>
  <c r="AN297" i="4" s="1"/>
  <c r="AM298" i="4"/>
  <c r="AN298" i="4" s="1"/>
  <c r="AM299" i="4"/>
  <c r="AN299" i="4" s="1"/>
  <c r="AM300" i="4"/>
  <c r="AN300" i="4" s="1"/>
  <c r="AM301" i="4"/>
  <c r="AN301" i="4" s="1"/>
  <c r="AM302" i="4"/>
  <c r="AN302" i="4" s="1"/>
  <c r="AM303" i="4"/>
  <c r="AN303" i="4" s="1"/>
  <c r="AM304" i="4"/>
  <c r="AN304" i="4" s="1"/>
  <c r="AM305" i="4"/>
  <c r="AN305" i="4" s="1"/>
  <c r="AM306" i="4"/>
  <c r="AN306" i="4" s="1"/>
  <c r="AM307" i="4"/>
  <c r="AN307" i="4" s="1"/>
  <c r="AM308" i="4"/>
  <c r="AN308" i="4" s="1"/>
  <c r="AM309" i="4"/>
  <c r="AN309" i="4" s="1"/>
  <c r="AM310" i="4"/>
  <c r="AN310" i="4" s="1"/>
  <c r="AM311" i="4"/>
  <c r="AN311" i="4" s="1"/>
  <c r="AM312" i="4"/>
  <c r="AN312" i="4" s="1"/>
  <c r="AM313" i="4"/>
  <c r="AN313" i="4" s="1"/>
  <c r="AM314" i="4"/>
  <c r="AN314" i="4" s="1"/>
  <c r="AM315" i="4"/>
  <c r="AN315" i="4" s="1"/>
  <c r="AM316" i="4"/>
  <c r="AN316" i="4" s="1"/>
  <c r="AM317" i="4"/>
  <c r="AN317" i="4" s="1"/>
  <c r="AM318" i="4"/>
  <c r="AN318" i="4" s="1"/>
  <c r="AM319" i="4"/>
  <c r="AN319" i="4" s="1"/>
  <c r="AM320" i="4"/>
  <c r="AN320" i="4" s="1"/>
  <c r="AM321" i="4"/>
  <c r="AN321" i="4" s="1"/>
  <c r="AM322" i="4"/>
  <c r="AN322" i="4" s="1"/>
  <c r="AM323" i="4"/>
  <c r="AN323" i="4" s="1"/>
  <c r="AM324" i="4"/>
  <c r="AN324" i="4" s="1"/>
  <c r="AM325" i="4"/>
  <c r="AN325" i="4" s="1"/>
  <c r="AM326" i="4"/>
  <c r="AN326" i="4" s="1"/>
  <c r="AM327" i="4"/>
  <c r="AN327" i="4" s="1"/>
  <c r="AM328" i="4"/>
  <c r="AN328" i="4" s="1"/>
  <c r="AM329" i="4"/>
  <c r="AN329" i="4" s="1"/>
  <c r="AM330" i="4"/>
  <c r="AN330" i="4" s="1"/>
  <c r="AM331" i="4"/>
  <c r="AN331" i="4" s="1"/>
  <c r="AM332" i="4"/>
  <c r="AN332" i="4" s="1"/>
  <c r="AM333" i="4"/>
  <c r="AN333" i="4" s="1"/>
  <c r="AM334" i="4"/>
  <c r="AN334" i="4" s="1"/>
  <c r="AM335" i="4"/>
  <c r="AN335" i="4" s="1"/>
  <c r="AM336" i="4"/>
  <c r="AN336" i="4" s="1"/>
  <c r="AM337" i="4"/>
  <c r="AN337" i="4" s="1"/>
  <c r="AM338" i="4"/>
  <c r="AN338" i="4" s="1"/>
  <c r="AM339" i="4"/>
  <c r="AN339" i="4" s="1"/>
  <c r="AM340" i="4"/>
  <c r="AN340" i="4" s="1"/>
  <c r="AM341" i="4"/>
  <c r="AN341" i="4" s="1"/>
  <c r="AM342" i="4"/>
  <c r="AN342" i="4" s="1"/>
  <c r="AM343" i="4"/>
  <c r="AN343" i="4" s="1"/>
  <c r="AM344" i="4"/>
  <c r="AN344" i="4" s="1"/>
  <c r="AM345" i="4"/>
  <c r="AN345" i="4" s="1"/>
  <c r="AM346" i="4"/>
  <c r="AN346" i="4" s="1"/>
  <c r="AM347" i="4"/>
  <c r="AN347" i="4" s="1"/>
  <c r="AM348" i="4"/>
  <c r="AN348" i="4" s="1"/>
  <c r="AM349" i="4"/>
  <c r="AN349" i="4" s="1"/>
  <c r="AM350" i="4"/>
  <c r="AN350" i="4" s="1"/>
  <c r="AM351" i="4"/>
  <c r="AN351" i="4" s="1"/>
  <c r="AM352" i="4"/>
  <c r="AN352" i="4" s="1"/>
  <c r="AM353" i="4"/>
  <c r="AN353" i="4" s="1"/>
  <c r="AM354" i="4"/>
  <c r="AN354" i="4" s="1"/>
  <c r="AN355" i="4"/>
  <c r="AM356" i="4"/>
  <c r="AN356" i="4" s="1"/>
  <c r="AM357" i="4"/>
  <c r="AN357" i="4" s="1"/>
  <c r="AM358" i="4"/>
  <c r="AN358" i="4" s="1"/>
  <c r="AM359" i="4"/>
  <c r="AN359" i="4" s="1"/>
  <c r="AM360" i="4"/>
  <c r="AN360" i="4" s="1"/>
  <c r="AM361" i="4"/>
  <c r="AN361" i="4" s="1"/>
  <c r="AM362" i="4"/>
  <c r="AN362" i="4" s="1"/>
  <c r="AM363" i="4"/>
  <c r="AN363" i="4" s="1"/>
  <c r="AM364" i="4"/>
  <c r="AN364" i="4" s="1"/>
  <c r="AM365" i="4"/>
  <c r="AN365" i="4" s="1"/>
  <c r="AM366" i="4"/>
  <c r="AN366" i="4" s="1"/>
  <c r="AM367" i="4"/>
  <c r="AN367" i="4" s="1"/>
  <c r="AM368" i="4"/>
  <c r="AN368" i="4" s="1"/>
  <c r="AM369" i="4"/>
  <c r="AN369" i="4" s="1"/>
  <c r="AM370" i="4"/>
  <c r="AN370" i="4" s="1"/>
  <c r="AM371" i="4"/>
  <c r="AN371" i="4" s="1"/>
  <c r="AM372" i="4"/>
  <c r="AN372" i="4" s="1"/>
  <c r="AM373" i="4"/>
  <c r="AN373" i="4" s="1"/>
  <c r="AM374" i="4"/>
  <c r="AN374" i="4" s="1"/>
  <c r="AM375" i="4"/>
  <c r="AN375" i="4" s="1"/>
  <c r="AM376" i="4"/>
  <c r="AN376" i="4" s="1"/>
  <c r="AM377" i="4"/>
  <c r="AN377" i="4" s="1"/>
  <c r="AM378" i="4"/>
  <c r="AN378" i="4" s="1"/>
  <c r="AM379" i="4"/>
  <c r="AN379" i="4" s="1"/>
  <c r="AM380" i="4"/>
  <c r="AN380" i="4" s="1"/>
  <c r="AM381" i="4"/>
  <c r="AN381" i="4" s="1"/>
  <c r="AM382" i="4"/>
  <c r="AN382" i="4" s="1"/>
  <c r="AM383" i="4"/>
  <c r="AN383" i="4" s="1"/>
  <c r="AM384" i="4"/>
  <c r="AN384" i="4" s="1"/>
  <c r="AM385" i="4"/>
  <c r="AN385" i="4" s="1"/>
  <c r="AM386" i="4"/>
  <c r="AN386" i="4" s="1"/>
  <c r="AM387" i="4"/>
  <c r="AN387" i="4" s="1"/>
  <c r="AM388" i="4"/>
  <c r="AN388" i="4" s="1"/>
  <c r="AM389" i="4"/>
  <c r="AN389" i="4" s="1"/>
  <c r="AM390" i="4"/>
  <c r="AN390" i="4" s="1"/>
  <c r="AM391" i="4"/>
  <c r="AN391" i="4" s="1"/>
  <c r="AM392" i="4"/>
  <c r="AN392" i="4" s="1"/>
  <c r="AM393" i="4"/>
  <c r="AN393" i="4" s="1"/>
  <c r="AM394" i="4"/>
  <c r="AN394" i="4" s="1"/>
  <c r="AM395" i="4"/>
  <c r="AN395" i="4" s="1"/>
  <c r="AM396" i="4"/>
  <c r="AN396" i="4" s="1"/>
  <c r="AM397" i="4"/>
  <c r="AN397" i="4" s="1"/>
  <c r="AM398" i="4"/>
  <c r="AN398" i="4" s="1"/>
  <c r="AM399" i="4"/>
  <c r="AN399" i="4" s="1"/>
  <c r="AM400" i="4"/>
  <c r="AN400" i="4" s="1"/>
  <c r="AM401" i="4"/>
  <c r="AN401" i="4" s="1"/>
  <c r="AM402" i="4"/>
  <c r="AN402" i="4" s="1"/>
  <c r="AM403" i="4"/>
  <c r="AN403" i="4" s="1"/>
  <c r="AM404" i="4"/>
  <c r="AN404" i="4" s="1"/>
  <c r="AM405" i="4"/>
  <c r="AN405" i="4" s="1"/>
  <c r="AM406" i="4"/>
  <c r="AN406" i="4" s="1"/>
  <c r="AM407" i="4"/>
  <c r="AN407" i="4" s="1"/>
  <c r="AM408" i="4"/>
  <c r="AN408" i="4" s="1"/>
  <c r="AM409" i="4"/>
  <c r="AN409" i="4" s="1"/>
  <c r="AM410" i="4"/>
  <c r="AN410" i="4" s="1"/>
  <c r="AM411" i="4"/>
  <c r="AN411" i="4" s="1"/>
  <c r="AM412" i="4"/>
  <c r="AN412" i="4" s="1"/>
  <c r="AM413" i="4"/>
  <c r="AN413" i="4" s="1"/>
  <c r="AM414" i="4"/>
  <c r="AN414" i="4" s="1"/>
  <c r="AM415" i="4"/>
  <c r="AN415" i="4" s="1"/>
  <c r="AM416" i="4"/>
  <c r="AN416" i="4" s="1"/>
  <c r="AM417" i="4"/>
  <c r="AN417" i="4" s="1"/>
  <c r="AN7" i="4"/>
  <c r="AN14" i="4"/>
  <c r="AN71" i="4"/>
  <c r="AN191" i="4"/>
  <c r="AN206" i="4"/>
  <c r="AN241" i="4"/>
  <c r="AN281" i="4"/>
  <c r="AN182" i="4"/>
  <c r="AN12" i="4"/>
  <c r="AN20" i="4"/>
  <c r="AN44" i="4"/>
  <c r="AN52" i="4"/>
  <c r="AN68" i="4"/>
  <c r="AN76" i="4"/>
  <c r="AN84" i="4"/>
  <c r="AN92" i="4"/>
  <c r="AN94" i="4"/>
  <c r="AN101" i="4"/>
  <c r="AN109" i="4"/>
  <c r="AN117" i="4"/>
  <c r="AN126" i="4"/>
  <c r="AN142" i="4"/>
  <c r="AN185" i="4"/>
  <c r="AN217" i="4"/>
  <c r="AN287" i="4"/>
  <c r="AF4" i="4" l="1"/>
  <c r="AF5" i="4"/>
  <c r="AF13" i="4"/>
  <c r="AF14" i="4"/>
  <c r="AF21" i="4"/>
  <c r="AF22" i="4"/>
  <c r="AF29" i="4"/>
  <c r="AF30" i="4"/>
  <c r="AF38" i="4"/>
  <c r="AF45" i="4"/>
  <c r="AF46" i="4"/>
  <c r="AF47" i="4"/>
  <c r="AF53" i="4"/>
  <c r="AF54" i="4"/>
  <c r="AF69" i="4"/>
  <c r="AF70" i="4"/>
  <c r="AF71" i="4"/>
  <c r="AF77" i="4"/>
  <c r="AF78" i="4"/>
  <c r="AF85" i="4"/>
  <c r="AF94" i="4"/>
  <c r="AF95" i="4"/>
  <c r="AF101" i="4"/>
  <c r="AF102" i="4"/>
  <c r="AF109" i="4"/>
  <c r="AF110" i="4"/>
  <c r="AF118" i="4"/>
  <c r="AF125" i="4"/>
  <c r="AF126" i="4"/>
  <c r="AF133" i="4"/>
  <c r="AF134" i="4"/>
  <c r="AF135" i="4"/>
  <c r="AF149" i="4"/>
  <c r="AF150" i="4"/>
  <c r="AF157" i="4"/>
  <c r="AF158" i="4"/>
  <c r="AF159" i="4"/>
  <c r="AF165" i="4"/>
  <c r="AF174" i="4"/>
  <c r="AF175" i="4"/>
  <c r="AF181" i="4"/>
  <c r="AF182" i="4"/>
  <c r="AF189" i="4"/>
  <c r="AF190" i="4"/>
  <c r="AF205" i="4"/>
  <c r="AF206" i="4"/>
  <c r="AF213" i="4"/>
  <c r="AF214" i="4"/>
  <c r="AF221" i="4"/>
  <c r="AF230" i="4"/>
  <c r="AF237" i="4"/>
  <c r="AF238" i="4"/>
  <c r="AF239" i="4"/>
  <c r="AF245" i="4"/>
  <c r="AF246" i="4"/>
  <c r="AF262" i="4"/>
  <c r="AF263" i="4"/>
  <c r="AF269" i="4"/>
  <c r="AF270" i="4"/>
  <c r="AF277" i="4"/>
  <c r="AF278" i="4"/>
  <c r="AF286" i="4"/>
  <c r="AF293" i="4"/>
  <c r="AF294" i="4"/>
  <c r="AF295" i="4"/>
  <c r="AF301" i="4"/>
  <c r="AF302" i="4"/>
  <c r="AF318" i="4"/>
  <c r="AF325" i="4"/>
  <c r="AF326" i="4"/>
  <c r="AF334" i="4"/>
  <c r="AF341" i="4"/>
  <c r="AF342" i="4"/>
  <c r="AF349" i="4"/>
  <c r="AF350" i="4"/>
  <c r="AF358" i="4"/>
  <c r="AF365" i="4"/>
  <c r="AF366" i="4"/>
  <c r="AF373" i="4"/>
  <c r="AF374" i="4"/>
  <c r="AF375" i="4"/>
  <c r="AF382" i="4"/>
  <c r="AF389" i="4"/>
  <c r="AF390" i="4"/>
  <c r="AF391" i="4"/>
  <c r="AF397" i="4"/>
  <c r="AF398" i="4"/>
  <c r="AF406" i="4"/>
  <c r="AF6" i="4"/>
  <c r="AF7" i="4"/>
  <c r="AF8" i="4"/>
  <c r="AF9" i="4"/>
  <c r="AF10" i="4"/>
  <c r="AF11" i="4"/>
  <c r="AF12" i="4"/>
  <c r="AF15" i="4"/>
  <c r="AF16" i="4"/>
  <c r="AF17" i="4"/>
  <c r="AF18" i="4"/>
  <c r="AF19" i="4"/>
  <c r="AF20" i="4"/>
  <c r="AF23" i="4"/>
  <c r="AF24" i="4"/>
  <c r="AF25" i="4"/>
  <c r="AF26" i="4"/>
  <c r="AF27" i="4"/>
  <c r="AF28" i="4"/>
  <c r="AF31" i="4"/>
  <c r="AF32" i="4"/>
  <c r="AF33" i="4"/>
  <c r="AF34" i="4"/>
  <c r="AF35" i="4"/>
  <c r="AF36" i="4"/>
  <c r="AF37" i="4"/>
  <c r="AF39" i="4"/>
  <c r="AF40" i="4"/>
  <c r="AF41" i="4"/>
  <c r="AF42" i="4"/>
  <c r="AF43" i="4"/>
  <c r="AF44" i="4"/>
  <c r="AF48" i="4"/>
  <c r="AF49" i="4"/>
  <c r="AF50" i="4"/>
  <c r="AF51" i="4"/>
  <c r="AF52" i="4"/>
  <c r="AF55" i="4"/>
  <c r="AF56" i="4"/>
  <c r="AF57" i="4"/>
  <c r="AF58" i="4"/>
  <c r="AF59" i="4"/>
  <c r="AF60" i="4"/>
  <c r="AF61" i="4"/>
  <c r="AF62" i="4"/>
  <c r="AF63" i="4"/>
  <c r="AF64" i="4"/>
  <c r="AF65" i="4"/>
  <c r="AF66" i="4"/>
  <c r="AF67" i="4"/>
  <c r="AF68" i="4"/>
  <c r="AF72" i="4"/>
  <c r="AF73" i="4"/>
  <c r="AF74" i="4"/>
  <c r="AF75" i="4"/>
  <c r="AF76" i="4"/>
  <c r="AF79" i="4"/>
  <c r="AF80" i="4"/>
  <c r="AF81" i="4"/>
  <c r="AF82" i="4"/>
  <c r="AF83" i="4"/>
  <c r="AF84" i="4"/>
  <c r="AF86" i="4"/>
  <c r="AF87" i="4"/>
  <c r="AF88" i="4"/>
  <c r="AF89" i="4"/>
  <c r="AF90" i="4"/>
  <c r="AF91" i="4"/>
  <c r="AF92" i="4"/>
  <c r="AF93" i="4"/>
  <c r="AF96" i="4"/>
  <c r="AF97" i="4"/>
  <c r="AF98" i="4"/>
  <c r="AF99" i="4"/>
  <c r="AF100" i="4"/>
  <c r="AF103" i="4"/>
  <c r="AF104" i="4"/>
  <c r="AF105" i="4"/>
  <c r="AF106" i="4"/>
  <c r="AF107" i="4"/>
  <c r="AF108" i="4"/>
  <c r="AF111" i="4"/>
  <c r="AF112" i="4"/>
  <c r="AF113" i="4"/>
  <c r="AF114" i="4"/>
  <c r="AF115" i="4"/>
  <c r="AF116" i="4"/>
  <c r="AF117" i="4"/>
  <c r="AF119" i="4"/>
  <c r="AF120" i="4"/>
  <c r="AF121" i="4"/>
  <c r="AF122" i="4"/>
  <c r="AF123" i="4"/>
  <c r="AF124" i="4"/>
  <c r="AF127" i="4"/>
  <c r="AF128" i="4"/>
  <c r="AF129" i="4"/>
  <c r="AF130" i="4"/>
  <c r="AF131" i="4"/>
  <c r="AF132" i="4"/>
  <c r="AF136" i="4"/>
  <c r="AF137" i="4"/>
  <c r="AF138" i="4"/>
  <c r="AF139" i="4"/>
  <c r="AF140" i="4"/>
  <c r="AF141" i="4"/>
  <c r="AF142" i="4"/>
  <c r="AF143" i="4"/>
  <c r="AF144" i="4"/>
  <c r="AF145" i="4"/>
  <c r="AF146" i="4"/>
  <c r="AF147" i="4"/>
  <c r="AF148" i="4"/>
  <c r="AF151" i="4"/>
  <c r="AF152" i="4"/>
  <c r="AF153" i="4"/>
  <c r="AF154" i="4"/>
  <c r="AF155" i="4"/>
  <c r="AF156" i="4"/>
  <c r="AF160" i="4"/>
  <c r="AF161" i="4"/>
  <c r="AF162" i="4"/>
  <c r="AF163" i="4"/>
  <c r="AF164" i="4"/>
  <c r="AF166" i="4"/>
  <c r="AF167" i="4"/>
  <c r="AF168" i="4"/>
  <c r="AF169" i="4"/>
  <c r="AF170" i="4"/>
  <c r="AF171" i="4"/>
  <c r="AF172" i="4"/>
  <c r="AF173" i="4"/>
  <c r="AF176" i="4"/>
  <c r="AF177" i="4"/>
  <c r="AF178" i="4"/>
  <c r="AF179" i="4"/>
  <c r="AF180" i="4"/>
  <c r="AF183" i="4"/>
  <c r="AF184" i="4"/>
  <c r="AF185" i="4"/>
  <c r="AF186" i="4"/>
  <c r="AF187" i="4"/>
  <c r="AF188" i="4"/>
  <c r="AF191" i="4"/>
  <c r="AF192" i="4"/>
  <c r="AF193" i="4"/>
  <c r="AF194" i="4"/>
  <c r="AF195" i="4"/>
  <c r="AF196" i="4"/>
  <c r="AF197" i="4"/>
  <c r="AF198" i="4"/>
  <c r="AF199" i="4"/>
  <c r="AF200" i="4"/>
  <c r="AF201" i="4"/>
  <c r="AF202" i="4"/>
  <c r="AF203" i="4"/>
  <c r="AF204" i="4"/>
  <c r="AF207" i="4"/>
  <c r="AF208" i="4"/>
  <c r="AF209" i="4"/>
  <c r="AF210" i="4"/>
  <c r="AF211" i="4"/>
  <c r="AF212" i="4"/>
  <c r="AF215" i="4"/>
  <c r="AF216" i="4"/>
  <c r="AF217" i="4"/>
  <c r="AF218" i="4"/>
  <c r="AF219" i="4"/>
  <c r="AF220" i="4"/>
  <c r="AF222" i="4"/>
  <c r="AF223" i="4"/>
  <c r="AF224" i="4"/>
  <c r="AF225" i="4"/>
  <c r="AF226" i="4"/>
  <c r="AF227" i="4"/>
  <c r="AF228" i="4"/>
  <c r="AF229" i="4"/>
  <c r="AF231" i="4"/>
  <c r="AF232" i="4"/>
  <c r="AF233" i="4"/>
  <c r="AF234" i="4"/>
  <c r="AF235" i="4"/>
  <c r="AF236" i="4"/>
  <c r="AF240" i="4"/>
  <c r="AF241" i="4"/>
  <c r="AF242" i="4"/>
  <c r="AF243" i="4"/>
  <c r="AF244" i="4"/>
  <c r="AF247" i="4"/>
  <c r="AF248" i="4"/>
  <c r="AF249" i="4"/>
  <c r="AF250" i="4"/>
  <c r="AF251" i="4"/>
  <c r="AF252" i="4"/>
  <c r="AF253" i="4"/>
  <c r="AF254" i="4"/>
  <c r="AF255" i="4"/>
  <c r="AF256" i="4"/>
  <c r="AF257" i="4"/>
  <c r="AF258" i="4"/>
  <c r="AF259" i="4"/>
  <c r="AF260" i="4"/>
  <c r="AF261" i="4"/>
  <c r="AF264" i="4"/>
  <c r="AF265" i="4"/>
  <c r="AF266" i="4"/>
  <c r="AF267" i="4"/>
  <c r="AF268" i="4"/>
  <c r="AF271" i="4"/>
  <c r="AF272" i="4"/>
  <c r="AF273" i="4"/>
  <c r="AF274" i="4"/>
  <c r="AF275" i="4"/>
  <c r="AF276" i="4"/>
  <c r="AF279" i="4"/>
  <c r="AF280" i="4"/>
  <c r="AF281" i="4"/>
  <c r="AF282" i="4"/>
  <c r="AF283" i="4"/>
  <c r="AF284" i="4"/>
  <c r="AF285" i="4"/>
  <c r="AF287" i="4"/>
  <c r="AF288" i="4"/>
  <c r="AF289" i="4"/>
  <c r="AF290" i="4"/>
  <c r="AF291" i="4"/>
  <c r="AF292" i="4"/>
  <c r="AF296" i="4"/>
  <c r="AF297" i="4"/>
  <c r="AF298" i="4"/>
  <c r="AF299" i="4"/>
  <c r="AF300" i="4"/>
  <c r="AF303" i="4"/>
  <c r="AF304" i="4"/>
  <c r="AF305" i="4"/>
  <c r="AF306" i="4"/>
  <c r="AF307" i="4"/>
  <c r="AF308" i="4"/>
  <c r="AF309" i="4"/>
  <c r="AF310" i="4"/>
  <c r="AF311" i="4"/>
  <c r="AF312" i="4"/>
  <c r="AF313" i="4"/>
  <c r="AF314" i="4"/>
  <c r="AF315" i="4"/>
  <c r="AF316" i="4"/>
  <c r="AF317" i="4"/>
  <c r="AF319" i="4"/>
  <c r="AF320" i="4"/>
  <c r="AF321" i="4"/>
  <c r="AF322" i="4"/>
  <c r="AF323" i="4"/>
  <c r="AF324" i="4"/>
  <c r="AF327" i="4"/>
  <c r="AF328" i="4"/>
  <c r="AF329" i="4"/>
  <c r="AF330" i="4"/>
  <c r="AF331" i="4"/>
  <c r="AF332" i="4"/>
  <c r="AF333" i="4"/>
  <c r="AF335" i="4"/>
  <c r="AF336" i="4"/>
  <c r="AF337" i="4"/>
  <c r="AF338" i="4"/>
  <c r="AF339" i="4"/>
  <c r="AF340" i="4"/>
  <c r="AF343" i="4"/>
  <c r="AF344" i="4"/>
  <c r="AF345" i="4"/>
  <c r="AF346" i="4"/>
  <c r="AF347" i="4"/>
  <c r="AF348" i="4"/>
  <c r="AF351" i="4"/>
  <c r="AF352" i="4"/>
  <c r="AF353" i="4"/>
  <c r="AF354" i="4"/>
  <c r="AF355" i="4"/>
  <c r="AF356" i="4"/>
  <c r="AF357" i="4"/>
  <c r="AF359" i="4"/>
  <c r="AF360" i="4"/>
  <c r="AF361" i="4"/>
  <c r="AF362" i="4"/>
  <c r="AF363" i="4"/>
  <c r="AF364" i="4"/>
  <c r="AF367" i="4"/>
  <c r="AF368" i="4"/>
  <c r="AF369" i="4"/>
  <c r="AF370" i="4"/>
  <c r="AF371" i="4"/>
  <c r="AF372" i="4"/>
  <c r="AF376" i="4"/>
  <c r="AF377" i="4"/>
  <c r="AF378" i="4"/>
  <c r="AF379" i="4"/>
  <c r="AF380" i="4"/>
  <c r="AF381" i="4"/>
  <c r="AF383" i="4"/>
  <c r="AF384" i="4"/>
  <c r="AF385" i="4"/>
  <c r="AF386" i="4"/>
  <c r="AF387" i="4"/>
  <c r="AF388" i="4"/>
  <c r="AF392" i="4"/>
  <c r="AF393" i="4"/>
  <c r="AF394" i="4"/>
  <c r="AF395" i="4"/>
  <c r="AF396" i="4"/>
  <c r="AF399" i="4"/>
  <c r="AF400" i="4"/>
  <c r="AF401" i="4"/>
  <c r="AF402" i="4"/>
  <c r="AF403" i="4"/>
  <c r="AF404" i="4"/>
  <c r="AF405" i="4"/>
  <c r="AF407" i="4"/>
  <c r="AF408" i="4"/>
  <c r="AF409" i="4"/>
  <c r="AF410" i="4"/>
  <c r="AF411" i="4"/>
  <c r="AF417" i="4"/>
  <c r="AK59" i="8" l="1"/>
  <c r="AJ59" i="8"/>
  <c r="AG59" i="8"/>
  <c r="AF59" i="8"/>
  <c r="AH58" i="8"/>
  <c r="AI58" i="8" s="1"/>
  <c r="AE58" i="8"/>
  <c r="AB58" i="8"/>
  <c r="E58" i="8"/>
  <c r="C58" i="8"/>
  <c r="AH57" i="8"/>
  <c r="AI57" i="8" s="1"/>
  <c r="AE57" i="8"/>
  <c r="AB57" i="8"/>
  <c r="E57" i="8"/>
  <c r="C57" i="8"/>
  <c r="AH56" i="8"/>
  <c r="AI56" i="8" s="1"/>
  <c r="AE56" i="8"/>
  <c r="AB56" i="8"/>
  <c r="AD56" i="8" s="1"/>
  <c r="E56" i="8"/>
  <c r="C56" i="8"/>
  <c r="AH55" i="8"/>
  <c r="AI55" i="8" s="1"/>
  <c r="AE55" i="8"/>
  <c r="AB55" i="8"/>
  <c r="E55" i="8"/>
  <c r="C55" i="8"/>
  <c r="AH54" i="8"/>
  <c r="AI54" i="8" s="1"/>
  <c r="AE54" i="8"/>
  <c r="AB54" i="8"/>
  <c r="AC54" i="8" s="1"/>
  <c r="E54" i="8"/>
  <c r="C54" i="8"/>
  <c r="AH53" i="8"/>
  <c r="AI53" i="8" s="1"/>
  <c r="AE53" i="8"/>
  <c r="AB53" i="8"/>
  <c r="AC53" i="8" s="1"/>
  <c r="E53" i="8"/>
  <c r="C53" i="8"/>
  <c r="AH52" i="8"/>
  <c r="AI52" i="8" s="1"/>
  <c r="AE52" i="8"/>
  <c r="AB52" i="8"/>
  <c r="AD52" i="8" s="1"/>
  <c r="E52" i="8"/>
  <c r="C52" i="8"/>
  <c r="AH51" i="8"/>
  <c r="AI51" i="8" s="1"/>
  <c r="AE51" i="8"/>
  <c r="AB51" i="8"/>
  <c r="AC51" i="8" s="1"/>
  <c r="E51" i="8"/>
  <c r="C51" i="8"/>
  <c r="AH50" i="8"/>
  <c r="AI50" i="8" s="1"/>
  <c r="AE50" i="8"/>
  <c r="AB50" i="8"/>
  <c r="E50" i="8"/>
  <c r="C50" i="8"/>
  <c r="AH49" i="8"/>
  <c r="AI49" i="8" s="1"/>
  <c r="AE49" i="8"/>
  <c r="AB49" i="8"/>
  <c r="AC49" i="8" s="1"/>
  <c r="E49" i="8"/>
  <c r="C49" i="8"/>
  <c r="AH48" i="8"/>
  <c r="AI48" i="8" s="1"/>
  <c r="AE48" i="8"/>
  <c r="AB48" i="8"/>
  <c r="AC48" i="8" s="1"/>
  <c r="E48" i="8"/>
  <c r="C48" i="8"/>
  <c r="AH47" i="8"/>
  <c r="AI47" i="8" s="1"/>
  <c r="AE47" i="8"/>
  <c r="AB47" i="8"/>
  <c r="E47" i="8"/>
  <c r="C47" i="8"/>
  <c r="AH46" i="8"/>
  <c r="AI46" i="8" s="1"/>
  <c r="AE46" i="8"/>
  <c r="AB46" i="8"/>
  <c r="AD46" i="8" s="1"/>
  <c r="E46" i="8"/>
  <c r="C46" i="8"/>
  <c r="AH45" i="8"/>
  <c r="AI45" i="8" s="1"/>
  <c r="AE45" i="8"/>
  <c r="AB45" i="8"/>
  <c r="E45" i="8"/>
  <c r="C45" i="8"/>
  <c r="AH44" i="8"/>
  <c r="AI44" i="8" s="1"/>
  <c r="AE44" i="8"/>
  <c r="AB44" i="8"/>
  <c r="E44" i="8"/>
  <c r="C44" i="8"/>
  <c r="AH43" i="8"/>
  <c r="AI43" i="8" s="1"/>
  <c r="AE43" i="8"/>
  <c r="AB43" i="8"/>
  <c r="AC43" i="8" s="1"/>
  <c r="E43" i="8"/>
  <c r="C43" i="8"/>
  <c r="AH42" i="8"/>
  <c r="AI42" i="8" s="1"/>
  <c r="AE42" i="8"/>
  <c r="AB42" i="8"/>
  <c r="E42" i="8"/>
  <c r="C42" i="8"/>
  <c r="AH41" i="8"/>
  <c r="AI41" i="8" s="1"/>
  <c r="AE41" i="8"/>
  <c r="AB41" i="8"/>
  <c r="AD41" i="8" s="1"/>
  <c r="E41" i="8"/>
  <c r="C41" i="8"/>
  <c r="AH40" i="8"/>
  <c r="AI40" i="8" s="1"/>
  <c r="AE40" i="8"/>
  <c r="AB40" i="8"/>
  <c r="E40" i="8"/>
  <c r="C40" i="8"/>
  <c r="AH39" i="8"/>
  <c r="AI39" i="8" s="1"/>
  <c r="AE39" i="8"/>
  <c r="AB39" i="8"/>
  <c r="E39" i="8"/>
  <c r="C39" i="8"/>
  <c r="AH38" i="8"/>
  <c r="AI38" i="8" s="1"/>
  <c r="AE38" i="8"/>
  <c r="AB38" i="8"/>
  <c r="AD38" i="8" s="1"/>
  <c r="E38" i="8"/>
  <c r="C38" i="8"/>
  <c r="AH37" i="8"/>
  <c r="AI37" i="8" s="1"/>
  <c r="AE37" i="8"/>
  <c r="AB37" i="8"/>
  <c r="AC37" i="8" s="1"/>
  <c r="E37" i="8"/>
  <c r="C37" i="8"/>
  <c r="AH36" i="8"/>
  <c r="AI36" i="8" s="1"/>
  <c r="AE36" i="8"/>
  <c r="AB36" i="8"/>
  <c r="AD36" i="8" s="1"/>
  <c r="E36" i="8"/>
  <c r="C36" i="8"/>
  <c r="AH35" i="8"/>
  <c r="AI35" i="8" s="1"/>
  <c r="AE35" i="8"/>
  <c r="AB35" i="8"/>
  <c r="AC35" i="8" s="1"/>
  <c r="E35" i="8"/>
  <c r="C35" i="8"/>
  <c r="AH34" i="8"/>
  <c r="AI34" i="8" s="1"/>
  <c r="AE34" i="8"/>
  <c r="AB34" i="8"/>
  <c r="AD34" i="8" s="1"/>
  <c r="E34" i="8"/>
  <c r="C34" i="8"/>
  <c r="AH33" i="8"/>
  <c r="AI33" i="8" s="1"/>
  <c r="AE33" i="8"/>
  <c r="AB33" i="8"/>
  <c r="AD33" i="8" s="1"/>
  <c r="E33" i="8"/>
  <c r="C33" i="8"/>
  <c r="AH32" i="8"/>
  <c r="AI32" i="8" s="1"/>
  <c r="AE32" i="8"/>
  <c r="AB32" i="8"/>
  <c r="AC32" i="8" s="1"/>
  <c r="E32" i="8"/>
  <c r="C32" i="8"/>
  <c r="AH31" i="8"/>
  <c r="AI31" i="8" s="1"/>
  <c r="AE31" i="8"/>
  <c r="AB31" i="8"/>
  <c r="AD31" i="8" s="1"/>
  <c r="E31" i="8"/>
  <c r="C31" i="8"/>
  <c r="AH30" i="8"/>
  <c r="AI30" i="8" s="1"/>
  <c r="AE30" i="8"/>
  <c r="AB30" i="8"/>
  <c r="AC30" i="8" s="1"/>
  <c r="E30" i="8"/>
  <c r="C30" i="8"/>
  <c r="AH29" i="8"/>
  <c r="AI29" i="8" s="1"/>
  <c r="AE29" i="8"/>
  <c r="AB29" i="8"/>
  <c r="AD29" i="8" s="1"/>
  <c r="E29" i="8"/>
  <c r="C29" i="8"/>
  <c r="AH28" i="8"/>
  <c r="AI28" i="8" s="1"/>
  <c r="AE28" i="8"/>
  <c r="AB28" i="8"/>
  <c r="AD28" i="8" s="1"/>
  <c r="E28" i="8"/>
  <c r="C28" i="8"/>
  <c r="AH27" i="8"/>
  <c r="AI27" i="8" s="1"/>
  <c r="AE27" i="8"/>
  <c r="AB27" i="8"/>
  <c r="E27" i="8"/>
  <c r="C27" i="8"/>
  <c r="AH26" i="8"/>
  <c r="AI26" i="8" s="1"/>
  <c r="AE26" i="8"/>
  <c r="AB26" i="8"/>
  <c r="E26" i="8"/>
  <c r="C26" i="8"/>
  <c r="AH25" i="8"/>
  <c r="AI25" i="8" s="1"/>
  <c r="AE25" i="8"/>
  <c r="AB25" i="8"/>
  <c r="AD25" i="8" s="1"/>
  <c r="E25" i="8"/>
  <c r="C25" i="8"/>
  <c r="AH24" i="8"/>
  <c r="AI24" i="8" s="1"/>
  <c r="AE24" i="8"/>
  <c r="AB24" i="8"/>
  <c r="AD24" i="8" s="1"/>
  <c r="E24" i="8"/>
  <c r="C24" i="8"/>
  <c r="AH23" i="8"/>
  <c r="AI23" i="8" s="1"/>
  <c r="AE23" i="8"/>
  <c r="AB23" i="8"/>
  <c r="AD23" i="8" s="1"/>
  <c r="E23" i="8"/>
  <c r="C23" i="8"/>
  <c r="AH22" i="8"/>
  <c r="AI22" i="8" s="1"/>
  <c r="AE22" i="8"/>
  <c r="AB22" i="8"/>
  <c r="E22" i="8"/>
  <c r="C22" i="8"/>
  <c r="AH21" i="8"/>
  <c r="AI21" i="8" s="1"/>
  <c r="AE21" i="8"/>
  <c r="AB21" i="8"/>
  <c r="AD21" i="8" s="1"/>
  <c r="E21" i="8"/>
  <c r="C21" i="8"/>
  <c r="AH20" i="8"/>
  <c r="AI20" i="8" s="1"/>
  <c r="AE20" i="8"/>
  <c r="AB20" i="8"/>
  <c r="E20" i="8"/>
  <c r="C20" i="8"/>
  <c r="AH19" i="8"/>
  <c r="AI19" i="8" s="1"/>
  <c r="AE19" i="8"/>
  <c r="AB19" i="8"/>
  <c r="AD19" i="8" s="1"/>
  <c r="E19" i="8"/>
  <c r="C19" i="8"/>
  <c r="AH18" i="8"/>
  <c r="AI18" i="8" s="1"/>
  <c r="AE18" i="8"/>
  <c r="AB18" i="8"/>
  <c r="AC18" i="8" s="1"/>
  <c r="E18" i="8"/>
  <c r="C18" i="8"/>
  <c r="AH17" i="8"/>
  <c r="AI17" i="8" s="1"/>
  <c r="AE17" i="8"/>
  <c r="AB17" i="8"/>
  <c r="E17" i="8"/>
  <c r="C17" i="8"/>
  <c r="AH16" i="8"/>
  <c r="AI16" i="8" s="1"/>
  <c r="AE16" i="8"/>
  <c r="AB16" i="8"/>
  <c r="AC16" i="8" s="1"/>
  <c r="E16" i="8"/>
  <c r="C16" i="8"/>
  <c r="AH15" i="8"/>
  <c r="AI15" i="8" s="1"/>
  <c r="AE15" i="8"/>
  <c r="AB15" i="8"/>
  <c r="AC15" i="8" s="1"/>
  <c r="E15" i="8"/>
  <c r="C15" i="8"/>
  <c r="AH14" i="8"/>
  <c r="AI14" i="8" s="1"/>
  <c r="AE14" i="8"/>
  <c r="AB14" i="8"/>
  <c r="AC14" i="8" s="1"/>
  <c r="E14" i="8"/>
  <c r="C14" i="8"/>
  <c r="AH13" i="8"/>
  <c r="AI13" i="8" s="1"/>
  <c r="AE13" i="8"/>
  <c r="AB13" i="8"/>
  <c r="AC13" i="8" s="1"/>
  <c r="E13" i="8"/>
  <c r="C13" i="8"/>
  <c r="AH12" i="8"/>
  <c r="AI12" i="8" s="1"/>
  <c r="AE12" i="8"/>
  <c r="AB12" i="8"/>
  <c r="AD12" i="8" s="1"/>
  <c r="E12" i="8"/>
  <c r="C12" i="8"/>
  <c r="AH11" i="8"/>
  <c r="AI11" i="8" s="1"/>
  <c r="AE11" i="8"/>
  <c r="AB11" i="8"/>
  <c r="AD11" i="8" s="1"/>
  <c r="E11" i="8"/>
  <c r="C11" i="8"/>
  <c r="AH10" i="8"/>
  <c r="AI10" i="8" s="1"/>
  <c r="AE10" i="8"/>
  <c r="AB10" i="8"/>
  <c r="AD10" i="8" s="1"/>
  <c r="E10" i="8"/>
  <c r="C10" i="8"/>
  <c r="AH9" i="8"/>
  <c r="AI9" i="8" s="1"/>
  <c r="AE9" i="8"/>
  <c r="AB9" i="8"/>
  <c r="E9" i="8"/>
  <c r="C9" i="8"/>
  <c r="AH8" i="8"/>
  <c r="AI8" i="8" s="1"/>
  <c r="AE8" i="8"/>
  <c r="AB8" i="8"/>
  <c r="AD8" i="8" s="1"/>
  <c r="E8" i="8"/>
  <c r="C8" i="8"/>
  <c r="AH7" i="8"/>
  <c r="AI7" i="8" s="1"/>
  <c r="AE7" i="8"/>
  <c r="AB7" i="8"/>
  <c r="AC7" i="8" s="1"/>
  <c r="E7" i="8"/>
  <c r="C7" i="8"/>
  <c r="AH6" i="8"/>
  <c r="AI6" i="8" s="1"/>
  <c r="AE6" i="8"/>
  <c r="AB6" i="8"/>
  <c r="AD6" i="8" s="1"/>
  <c r="E6" i="8"/>
  <c r="C6" i="8"/>
  <c r="AH5" i="8"/>
  <c r="AI5" i="8" s="1"/>
  <c r="AE5" i="8"/>
  <c r="AB5" i="8"/>
  <c r="AD5" i="8" s="1"/>
  <c r="E5" i="8"/>
  <c r="C5" i="8"/>
  <c r="AH4" i="8"/>
  <c r="AI4" i="8" s="1"/>
  <c r="AE4" i="8"/>
  <c r="AB4" i="8"/>
  <c r="AC4" i="8" s="1"/>
  <c r="E4" i="8"/>
  <c r="C4" i="8"/>
  <c r="AC46" i="8" l="1"/>
  <c r="AD16" i="8"/>
  <c r="AC41" i="8"/>
  <c r="AD48" i="8"/>
  <c r="AD35" i="8"/>
  <c r="AD18" i="8"/>
  <c r="AD51" i="8"/>
  <c r="AD53" i="8"/>
  <c r="AD13" i="8"/>
  <c r="AC34" i="8"/>
  <c r="AC33" i="8"/>
  <c r="AD54" i="8"/>
  <c r="AC11" i="8"/>
  <c r="AC12" i="8"/>
  <c r="AD7" i="8"/>
  <c r="AC21" i="8"/>
  <c r="AD43" i="8"/>
  <c r="AC6" i="8"/>
  <c r="AD15" i="8"/>
  <c r="AC52" i="8"/>
  <c r="AC56" i="8"/>
  <c r="AC23" i="8"/>
  <c r="AC24" i="8"/>
  <c r="AC25" i="8"/>
  <c r="AD4" i="8"/>
  <c r="AC31" i="8"/>
  <c r="AC36" i="8"/>
  <c r="AD9" i="8"/>
  <c r="AC9" i="8"/>
  <c r="AD44" i="8"/>
  <c r="AC44" i="8"/>
  <c r="AC50" i="8"/>
  <c r="AD50" i="8"/>
  <c r="AD14" i="8"/>
  <c r="AD58" i="8"/>
  <c r="AC58" i="8"/>
  <c r="AC10" i="8"/>
  <c r="AD32" i="8"/>
  <c r="AD39" i="8"/>
  <c r="AC39" i="8"/>
  <c r="AD47" i="8"/>
  <c r="AC47" i="8"/>
  <c r="AD27" i="8"/>
  <c r="AC27" i="8"/>
  <c r="AD42" i="8"/>
  <c r="AC42" i="8"/>
  <c r="AC29" i="8"/>
  <c r="AC38" i="8"/>
  <c r="AD40" i="8"/>
  <c r="AC40" i="8"/>
  <c r="AD30" i="8"/>
  <c r="AD37" i="8"/>
  <c r="AD49" i="8"/>
  <c r="AD55" i="8"/>
  <c r="AC55" i="8"/>
  <c r="AC20" i="8"/>
  <c r="AD20" i="8"/>
  <c r="AC28" i="8"/>
  <c r="AD45" i="8"/>
  <c r="AC45" i="8"/>
  <c r="AC5" i="8"/>
  <c r="AC8" i="8"/>
  <c r="AC19" i="8"/>
  <c r="AC22" i="8"/>
  <c r="AD22" i="8"/>
  <c r="AD57" i="8"/>
  <c r="AC57" i="8"/>
  <c r="AD26" i="8"/>
  <c r="AC26" i="8"/>
  <c r="AD17" i="8"/>
  <c r="AC17" i="8"/>
  <c r="AK355" i="4"/>
  <c r="AO355" i="4" s="1"/>
  <c r="AK184" i="4"/>
  <c r="AO184" i="4" s="1"/>
  <c r="AK183" i="4"/>
  <c r="AO183" i="4" s="1"/>
  <c r="AK182" i="4"/>
  <c r="AO182" i="4" s="1"/>
  <c r="AK163" i="4"/>
  <c r="AO163" i="4" s="1"/>
  <c r="AK153" i="4"/>
  <c r="AO153" i="4" s="1"/>
  <c r="AK118" i="4"/>
  <c r="AK95" i="4"/>
  <c r="AO95" i="4" s="1"/>
  <c r="AK94" i="4"/>
  <c r="AO94" i="4" s="1"/>
  <c r="AB417" i="4"/>
  <c r="AG417" i="4" s="1"/>
  <c r="AB416" i="4"/>
  <c r="AB415" i="4"/>
  <c r="AB414" i="4"/>
  <c r="AB413" i="4"/>
  <c r="AB412" i="4"/>
  <c r="AG4" i="4"/>
  <c r="AK417" i="4"/>
  <c r="AO417" i="4" s="1"/>
  <c r="AH417" i="4"/>
  <c r="AK411" i="4"/>
  <c r="AO411" i="4" s="1"/>
  <c r="AH411" i="4"/>
  <c r="AB411" i="4"/>
  <c r="AG411" i="4" s="1"/>
  <c r="AK410" i="4"/>
  <c r="AO410" i="4" s="1"/>
  <c r="AH410" i="4"/>
  <c r="AB410" i="4"/>
  <c r="AG410" i="4" s="1"/>
  <c r="AK409" i="4"/>
  <c r="AO409" i="4" s="1"/>
  <c r="AH409" i="4"/>
  <c r="AB409" i="4"/>
  <c r="AG409" i="4" s="1"/>
  <c r="AK408" i="4"/>
  <c r="AO408" i="4" s="1"/>
  <c r="AH408" i="4"/>
  <c r="AB408" i="4"/>
  <c r="AG408" i="4" s="1"/>
  <c r="AK407" i="4"/>
  <c r="AO407" i="4" s="1"/>
  <c r="AH407" i="4"/>
  <c r="AB407" i="4"/>
  <c r="AG407" i="4" s="1"/>
  <c r="AK406" i="4"/>
  <c r="AO406" i="4" s="1"/>
  <c r="AH406" i="4"/>
  <c r="AB406" i="4"/>
  <c r="AG406" i="4" s="1"/>
  <c r="AK405" i="4"/>
  <c r="AO405" i="4" s="1"/>
  <c r="AH405" i="4"/>
  <c r="AB405" i="4"/>
  <c r="AG405" i="4" s="1"/>
  <c r="AK404" i="4"/>
  <c r="AO404" i="4" s="1"/>
  <c r="AH404" i="4"/>
  <c r="AB404" i="4"/>
  <c r="AG404" i="4" s="1"/>
  <c r="AK403" i="4"/>
  <c r="AO403" i="4" s="1"/>
  <c r="AH403" i="4"/>
  <c r="AB403" i="4"/>
  <c r="AG403" i="4" s="1"/>
  <c r="AK402" i="4"/>
  <c r="AO402" i="4" s="1"/>
  <c r="AH402" i="4"/>
  <c r="AB402" i="4"/>
  <c r="AG402" i="4" s="1"/>
  <c r="AK401" i="4"/>
  <c r="AO401" i="4" s="1"/>
  <c r="AH401" i="4"/>
  <c r="AB401" i="4"/>
  <c r="AG401" i="4" s="1"/>
  <c r="AK400" i="4"/>
  <c r="AO400" i="4" s="1"/>
  <c r="AH400" i="4"/>
  <c r="AB400" i="4"/>
  <c r="AG400" i="4" s="1"/>
  <c r="AK399" i="4"/>
  <c r="AO399" i="4" s="1"/>
  <c r="AH399" i="4"/>
  <c r="AB399" i="4"/>
  <c r="AG399" i="4" s="1"/>
  <c r="AK398" i="4"/>
  <c r="AO398" i="4" s="1"/>
  <c r="AH398" i="4"/>
  <c r="AB398" i="4"/>
  <c r="AG398" i="4" s="1"/>
  <c r="AK397" i="4"/>
  <c r="AO397" i="4" s="1"/>
  <c r="AH397" i="4"/>
  <c r="AB397" i="4"/>
  <c r="AG397" i="4" s="1"/>
  <c r="AK396" i="4"/>
  <c r="AO396" i="4" s="1"/>
  <c r="AH396" i="4"/>
  <c r="AB396" i="4"/>
  <c r="AG396" i="4" s="1"/>
  <c r="AK395" i="4"/>
  <c r="AO395" i="4" s="1"/>
  <c r="AH395" i="4"/>
  <c r="AB395" i="4"/>
  <c r="AG395" i="4" s="1"/>
  <c r="AK394" i="4"/>
  <c r="AO394" i="4" s="1"/>
  <c r="AH394" i="4"/>
  <c r="AB394" i="4"/>
  <c r="AG394" i="4" s="1"/>
  <c r="AK393" i="4"/>
  <c r="AO393" i="4" s="1"/>
  <c r="AH393" i="4"/>
  <c r="AB393" i="4"/>
  <c r="AG393" i="4" s="1"/>
  <c r="AK392" i="4"/>
  <c r="AO392" i="4" s="1"/>
  <c r="AH392" i="4"/>
  <c r="AB392" i="4"/>
  <c r="AG392" i="4" s="1"/>
  <c r="AK391" i="4"/>
  <c r="AO391" i="4" s="1"/>
  <c r="AH391" i="4"/>
  <c r="AB391" i="4"/>
  <c r="AG391" i="4" s="1"/>
  <c r="AK390" i="4"/>
  <c r="AO390" i="4" s="1"/>
  <c r="AH390" i="4"/>
  <c r="AB390" i="4"/>
  <c r="AG390" i="4" s="1"/>
  <c r="AK389" i="4"/>
  <c r="AO389" i="4" s="1"/>
  <c r="AH389" i="4"/>
  <c r="AB389" i="4"/>
  <c r="AG389" i="4" s="1"/>
  <c r="AK388" i="4"/>
  <c r="AO388" i="4" s="1"/>
  <c r="AH388" i="4"/>
  <c r="AB388" i="4"/>
  <c r="AG388" i="4" s="1"/>
  <c r="AK387" i="4"/>
  <c r="AO387" i="4" s="1"/>
  <c r="AH387" i="4"/>
  <c r="AB387" i="4"/>
  <c r="AG387" i="4" s="1"/>
  <c r="AK386" i="4"/>
  <c r="AO386" i="4" s="1"/>
  <c r="AH386" i="4"/>
  <c r="AB386" i="4"/>
  <c r="AG386" i="4" s="1"/>
  <c r="AK385" i="4"/>
  <c r="AO385" i="4" s="1"/>
  <c r="AH385" i="4"/>
  <c r="AB385" i="4"/>
  <c r="AG385" i="4" s="1"/>
  <c r="AK384" i="4"/>
  <c r="AO384" i="4" s="1"/>
  <c r="AH384" i="4"/>
  <c r="AB384" i="4"/>
  <c r="AG384" i="4" s="1"/>
  <c r="AK383" i="4"/>
  <c r="AO383" i="4" s="1"/>
  <c r="AH383" i="4"/>
  <c r="AB383" i="4"/>
  <c r="AG383" i="4" s="1"/>
  <c r="AK382" i="4"/>
  <c r="AO382" i="4" s="1"/>
  <c r="AH382" i="4"/>
  <c r="AB382" i="4"/>
  <c r="AG382" i="4" s="1"/>
  <c r="AK381" i="4"/>
  <c r="AO381" i="4" s="1"/>
  <c r="AH381" i="4"/>
  <c r="AB381" i="4"/>
  <c r="AG381" i="4" s="1"/>
  <c r="AK380" i="4"/>
  <c r="AO380" i="4" s="1"/>
  <c r="AH380" i="4"/>
  <c r="AB380" i="4"/>
  <c r="AG380" i="4" s="1"/>
  <c r="AK379" i="4"/>
  <c r="AO379" i="4" s="1"/>
  <c r="AH379" i="4"/>
  <c r="AB379" i="4"/>
  <c r="AG379" i="4" s="1"/>
  <c r="AK378" i="4"/>
  <c r="AO378" i="4" s="1"/>
  <c r="AH378" i="4"/>
  <c r="AB378" i="4"/>
  <c r="AG378" i="4" s="1"/>
  <c r="AK377" i="4"/>
  <c r="AO377" i="4" s="1"/>
  <c r="AH377" i="4"/>
  <c r="AB377" i="4"/>
  <c r="AG377" i="4" s="1"/>
  <c r="AK376" i="4"/>
  <c r="AO376" i="4" s="1"/>
  <c r="AH376" i="4"/>
  <c r="AB376" i="4"/>
  <c r="AG376" i="4" s="1"/>
  <c r="AK375" i="4"/>
  <c r="AO375" i="4" s="1"/>
  <c r="AH375" i="4"/>
  <c r="AB375" i="4"/>
  <c r="AG375" i="4" s="1"/>
  <c r="AK374" i="4"/>
  <c r="AO374" i="4" s="1"/>
  <c r="AH374" i="4"/>
  <c r="AB374" i="4"/>
  <c r="AG374" i="4" s="1"/>
  <c r="AK373" i="4"/>
  <c r="AO373" i="4" s="1"/>
  <c r="AH373" i="4"/>
  <c r="AB373" i="4"/>
  <c r="AG373" i="4" s="1"/>
  <c r="AK372" i="4"/>
  <c r="AO372" i="4" s="1"/>
  <c r="AH372" i="4"/>
  <c r="AB372" i="4"/>
  <c r="AG372" i="4" s="1"/>
  <c r="AK371" i="4"/>
  <c r="AO371" i="4" s="1"/>
  <c r="AH371" i="4"/>
  <c r="AB371" i="4"/>
  <c r="AG371" i="4" s="1"/>
  <c r="AK370" i="4"/>
  <c r="AO370" i="4" s="1"/>
  <c r="AH370" i="4"/>
  <c r="AB370" i="4"/>
  <c r="AG370" i="4" s="1"/>
  <c r="AK369" i="4"/>
  <c r="AO369" i="4" s="1"/>
  <c r="AH369" i="4"/>
  <c r="AB369" i="4"/>
  <c r="AG369" i="4" s="1"/>
  <c r="AK368" i="4"/>
  <c r="AO368" i="4" s="1"/>
  <c r="AH368" i="4"/>
  <c r="AB368" i="4"/>
  <c r="AG368" i="4" s="1"/>
  <c r="AK367" i="4"/>
  <c r="AO367" i="4" s="1"/>
  <c r="AH367" i="4"/>
  <c r="AB367" i="4"/>
  <c r="AG367" i="4" s="1"/>
  <c r="AK366" i="4"/>
  <c r="AO366" i="4" s="1"/>
  <c r="AH366" i="4"/>
  <c r="AB366" i="4"/>
  <c r="AG366" i="4" s="1"/>
  <c r="AK365" i="4"/>
  <c r="AO365" i="4" s="1"/>
  <c r="AH365" i="4"/>
  <c r="AB365" i="4"/>
  <c r="AG365" i="4" s="1"/>
  <c r="AK364" i="4"/>
  <c r="AO364" i="4" s="1"/>
  <c r="AH364" i="4"/>
  <c r="AB364" i="4"/>
  <c r="AG364" i="4" s="1"/>
  <c r="AK363" i="4"/>
  <c r="AO363" i="4" s="1"/>
  <c r="AH363" i="4"/>
  <c r="AB363" i="4"/>
  <c r="AG363" i="4" s="1"/>
  <c r="AK362" i="4"/>
  <c r="AO362" i="4" s="1"/>
  <c r="AH362" i="4"/>
  <c r="AB362" i="4"/>
  <c r="AG362" i="4" s="1"/>
  <c r="AK361" i="4"/>
  <c r="AO361" i="4" s="1"/>
  <c r="AH361" i="4"/>
  <c r="AB361" i="4"/>
  <c r="AG361" i="4" s="1"/>
  <c r="AK360" i="4"/>
  <c r="AO360" i="4" s="1"/>
  <c r="AH360" i="4"/>
  <c r="AB360" i="4"/>
  <c r="AG360" i="4" s="1"/>
  <c r="AK359" i="4"/>
  <c r="AO359" i="4" s="1"/>
  <c r="AH359" i="4"/>
  <c r="AB359" i="4"/>
  <c r="AG359" i="4" s="1"/>
  <c r="AK358" i="4"/>
  <c r="AO358" i="4" s="1"/>
  <c r="AH358" i="4"/>
  <c r="AB358" i="4"/>
  <c r="AG358" i="4" s="1"/>
  <c r="AK357" i="4"/>
  <c r="AO357" i="4" s="1"/>
  <c r="AH357" i="4"/>
  <c r="AB357" i="4"/>
  <c r="AG357" i="4" s="1"/>
  <c r="AK356" i="4"/>
  <c r="AO356" i="4" s="1"/>
  <c r="AH356" i="4"/>
  <c r="AB356" i="4"/>
  <c r="AG356" i="4" s="1"/>
  <c r="AH355" i="4"/>
  <c r="AB355" i="4"/>
  <c r="AG355" i="4" s="1"/>
  <c r="AK354" i="4"/>
  <c r="AO354" i="4" s="1"/>
  <c r="AH354" i="4"/>
  <c r="AB354" i="4"/>
  <c r="AG354" i="4" s="1"/>
  <c r="AK353" i="4"/>
  <c r="AO353" i="4" s="1"/>
  <c r="AH353" i="4"/>
  <c r="AB353" i="4"/>
  <c r="AG353" i="4" s="1"/>
  <c r="AK352" i="4"/>
  <c r="AO352" i="4" s="1"/>
  <c r="AH352" i="4"/>
  <c r="AB352" i="4"/>
  <c r="AG352" i="4" s="1"/>
  <c r="AK351" i="4"/>
  <c r="AO351" i="4" s="1"/>
  <c r="AH351" i="4"/>
  <c r="AB351" i="4"/>
  <c r="AG351" i="4" s="1"/>
  <c r="AK350" i="4"/>
  <c r="AO350" i="4" s="1"/>
  <c r="AH350" i="4"/>
  <c r="AB350" i="4"/>
  <c r="AG350" i="4" s="1"/>
  <c r="AK349" i="4"/>
  <c r="AO349" i="4" s="1"/>
  <c r="AH349" i="4"/>
  <c r="AB349" i="4"/>
  <c r="AG349" i="4" s="1"/>
  <c r="AK348" i="4"/>
  <c r="AO348" i="4" s="1"/>
  <c r="AH348" i="4"/>
  <c r="AB348" i="4"/>
  <c r="AG348" i="4" s="1"/>
  <c r="AK347" i="4"/>
  <c r="AO347" i="4" s="1"/>
  <c r="AH347" i="4"/>
  <c r="AB347" i="4"/>
  <c r="AC347" i="4" s="1"/>
  <c r="AK346" i="4"/>
  <c r="AO346" i="4" s="1"/>
  <c r="AH346" i="4"/>
  <c r="AB346" i="4"/>
  <c r="AC346" i="4" s="1"/>
  <c r="AK345" i="4"/>
  <c r="AO345" i="4" s="1"/>
  <c r="AH345" i="4"/>
  <c r="AB345" i="4"/>
  <c r="AC345" i="4" s="1"/>
  <c r="AK344" i="4"/>
  <c r="AO344" i="4" s="1"/>
  <c r="AH344" i="4"/>
  <c r="AB344" i="4"/>
  <c r="AG344" i="4" s="1"/>
  <c r="AK343" i="4"/>
  <c r="AO343" i="4" s="1"/>
  <c r="AH343" i="4"/>
  <c r="AB343" i="4"/>
  <c r="AC343" i="4" s="1"/>
  <c r="AK342" i="4"/>
  <c r="AO342" i="4" s="1"/>
  <c r="AH342" i="4"/>
  <c r="AB342" i="4"/>
  <c r="AC342" i="4" s="1"/>
  <c r="AK341" i="4"/>
  <c r="AO341" i="4" s="1"/>
  <c r="AH341" i="4"/>
  <c r="AB341" i="4"/>
  <c r="AG341" i="4" s="1"/>
  <c r="AK340" i="4"/>
  <c r="AO340" i="4" s="1"/>
  <c r="AH340" i="4"/>
  <c r="AB340" i="4"/>
  <c r="AK339" i="4"/>
  <c r="AO339" i="4" s="1"/>
  <c r="AH339" i="4"/>
  <c r="AB339" i="4"/>
  <c r="AC339" i="4" s="1"/>
  <c r="AK338" i="4"/>
  <c r="AO338" i="4" s="1"/>
  <c r="AH338" i="4"/>
  <c r="AB338" i="4"/>
  <c r="AK337" i="4"/>
  <c r="AO337" i="4" s="1"/>
  <c r="AH337" i="4"/>
  <c r="AB337" i="4"/>
  <c r="AC337" i="4" s="1"/>
  <c r="AK336" i="4"/>
  <c r="AO336" i="4" s="1"/>
  <c r="AH336" i="4"/>
  <c r="AB336" i="4"/>
  <c r="AG336" i="4" s="1"/>
  <c r="AK335" i="4"/>
  <c r="AO335" i="4" s="1"/>
  <c r="AH335" i="4"/>
  <c r="AB335" i="4"/>
  <c r="AC335" i="4" s="1"/>
  <c r="AK334" i="4"/>
  <c r="AO334" i="4" s="1"/>
  <c r="AH334" i="4"/>
  <c r="AB334" i="4"/>
  <c r="AG334" i="4" s="1"/>
  <c r="AK333" i="4"/>
  <c r="AO333" i="4" s="1"/>
  <c r="AH333" i="4"/>
  <c r="AB333" i="4"/>
  <c r="AG333" i="4" s="1"/>
  <c r="AK332" i="4"/>
  <c r="AO332" i="4" s="1"/>
  <c r="AH332" i="4"/>
  <c r="AB332" i="4"/>
  <c r="AK331" i="4"/>
  <c r="AO331" i="4" s="1"/>
  <c r="AH331" i="4"/>
  <c r="AB331" i="4"/>
  <c r="AC331" i="4" s="1"/>
  <c r="AK330" i="4"/>
  <c r="AO330" i="4" s="1"/>
  <c r="AH330" i="4"/>
  <c r="AB330" i="4"/>
  <c r="AG330" i="4" s="1"/>
  <c r="AK329" i="4"/>
  <c r="AO329" i="4" s="1"/>
  <c r="AH329" i="4"/>
  <c r="AB329" i="4"/>
  <c r="AG329" i="4" s="1"/>
  <c r="AK328" i="4"/>
  <c r="AO328" i="4" s="1"/>
  <c r="AH328" i="4"/>
  <c r="AB328" i="4"/>
  <c r="AG328" i="4" s="1"/>
  <c r="AK327" i="4"/>
  <c r="AO327" i="4" s="1"/>
  <c r="AH327" i="4"/>
  <c r="AB327" i="4"/>
  <c r="AG327" i="4" s="1"/>
  <c r="AK326" i="4"/>
  <c r="AO326" i="4" s="1"/>
  <c r="AH326" i="4"/>
  <c r="AB326" i="4"/>
  <c r="AG326" i="4" s="1"/>
  <c r="AK325" i="4"/>
  <c r="AO325" i="4" s="1"/>
  <c r="AH325" i="4"/>
  <c r="AB325" i="4"/>
  <c r="AG325" i="4" s="1"/>
  <c r="AK324" i="4"/>
  <c r="AO324" i="4" s="1"/>
  <c r="AH324" i="4"/>
  <c r="AB324" i="4"/>
  <c r="AC324" i="4" s="1"/>
  <c r="AK323" i="4"/>
  <c r="AO323" i="4" s="1"/>
  <c r="AH323" i="4"/>
  <c r="AB323" i="4"/>
  <c r="AG323" i="4" s="1"/>
  <c r="AK322" i="4"/>
  <c r="AO322" i="4" s="1"/>
  <c r="AH322" i="4"/>
  <c r="AB322" i="4"/>
  <c r="AK321" i="4"/>
  <c r="AO321" i="4" s="1"/>
  <c r="AH321" i="4"/>
  <c r="AB321" i="4"/>
  <c r="AG321" i="4" s="1"/>
  <c r="AK320" i="4"/>
  <c r="AO320" i="4" s="1"/>
  <c r="AH320" i="4"/>
  <c r="AB320" i="4"/>
  <c r="AG320" i="4" s="1"/>
  <c r="AK319" i="4"/>
  <c r="AO319" i="4" s="1"/>
  <c r="AH319" i="4"/>
  <c r="AB319" i="4"/>
  <c r="AK318" i="4"/>
  <c r="AO318" i="4" s="1"/>
  <c r="AH318" i="4"/>
  <c r="AB318" i="4"/>
  <c r="AC318" i="4" s="1"/>
  <c r="AK317" i="4"/>
  <c r="AO317" i="4" s="1"/>
  <c r="AH317" i="4"/>
  <c r="AB317" i="4"/>
  <c r="AC317" i="4" s="1"/>
  <c r="AK316" i="4"/>
  <c r="AO316" i="4" s="1"/>
  <c r="AH316" i="4"/>
  <c r="AB316" i="4"/>
  <c r="AG316" i="4" s="1"/>
  <c r="AK315" i="4"/>
  <c r="AO315" i="4" s="1"/>
  <c r="AH315" i="4"/>
  <c r="AB315" i="4"/>
  <c r="AC315" i="4" s="1"/>
  <c r="AK314" i="4"/>
  <c r="AO314" i="4" s="1"/>
  <c r="AH314" i="4"/>
  <c r="AB314" i="4"/>
  <c r="AG314" i="4" s="1"/>
  <c r="AK313" i="4"/>
  <c r="AO313" i="4" s="1"/>
  <c r="AH313" i="4"/>
  <c r="AB313" i="4"/>
  <c r="AK312" i="4"/>
  <c r="AO312" i="4" s="1"/>
  <c r="AH312" i="4"/>
  <c r="AB312" i="4"/>
  <c r="AC312" i="4" s="1"/>
  <c r="AK311" i="4"/>
  <c r="AO311" i="4" s="1"/>
  <c r="AH311" i="4"/>
  <c r="AB311" i="4"/>
  <c r="AG311" i="4" s="1"/>
  <c r="AK310" i="4"/>
  <c r="AO310" i="4" s="1"/>
  <c r="AH310" i="4"/>
  <c r="AB310" i="4"/>
  <c r="AC310" i="4" s="1"/>
  <c r="AK309" i="4"/>
  <c r="AO309" i="4" s="1"/>
  <c r="AH309" i="4"/>
  <c r="AB309" i="4"/>
  <c r="AC309" i="4" s="1"/>
  <c r="AK308" i="4"/>
  <c r="AO308" i="4" s="1"/>
  <c r="AH308" i="4"/>
  <c r="AB308" i="4"/>
  <c r="AG308" i="4" s="1"/>
  <c r="AK307" i="4"/>
  <c r="AO307" i="4" s="1"/>
  <c r="AH307" i="4"/>
  <c r="AB307" i="4"/>
  <c r="AK306" i="4"/>
  <c r="AO306" i="4" s="1"/>
  <c r="AH306" i="4"/>
  <c r="AB306" i="4"/>
  <c r="AC306" i="4" s="1"/>
  <c r="AK305" i="4"/>
  <c r="AO305" i="4" s="1"/>
  <c r="AH305" i="4"/>
  <c r="AB305" i="4"/>
  <c r="AG305" i="4" s="1"/>
  <c r="AK304" i="4"/>
  <c r="AO304" i="4" s="1"/>
  <c r="AH304" i="4"/>
  <c r="AB304" i="4"/>
  <c r="AC304" i="4" s="1"/>
  <c r="AK303" i="4"/>
  <c r="AO303" i="4" s="1"/>
  <c r="AH303" i="4"/>
  <c r="AB303" i="4"/>
  <c r="AG303" i="4" s="1"/>
  <c r="AK302" i="4"/>
  <c r="AO302" i="4" s="1"/>
  <c r="AH302" i="4"/>
  <c r="AB302" i="4"/>
  <c r="AC302" i="4" s="1"/>
  <c r="AK301" i="4"/>
  <c r="AO301" i="4" s="1"/>
  <c r="AH301" i="4"/>
  <c r="AB301" i="4"/>
  <c r="AG301" i="4" s="1"/>
  <c r="AK300" i="4"/>
  <c r="AO300" i="4" s="1"/>
  <c r="AH300" i="4"/>
  <c r="AB300" i="4"/>
  <c r="AK299" i="4"/>
  <c r="AO299" i="4" s="1"/>
  <c r="AH299" i="4"/>
  <c r="AB299" i="4"/>
  <c r="AK298" i="4"/>
  <c r="AO298" i="4" s="1"/>
  <c r="AH298" i="4"/>
  <c r="AB298" i="4"/>
  <c r="AG298" i="4" s="1"/>
  <c r="AK297" i="4"/>
  <c r="AO297" i="4" s="1"/>
  <c r="AH297" i="4"/>
  <c r="AB297" i="4"/>
  <c r="AG297" i="4" s="1"/>
  <c r="AK296" i="4"/>
  <c r="AO296" i="4" s="1"/>
  <c r="AH296" i="4"/>
  <c r="AB296" i="4"/>
  <c r="AC296" i="4" s="1"/>
  <c r="AK295" i="4"/>
  <c r="AO295" i="4" s="1"/>
  <c r="AH295" i="4"/>
  <c r="AB295" i="4"/>
  <c r="AC295" i="4" s="1"/>
  <c r="AK294" i="4"/>
  <c r="AO294" i="4" s="1"/>
  <c r="AH294" i="4"/>
  <c r="AB294" i="4"/>
  <c r="AG294" i="4" s="1"/>
  <c r="AK293" i="4"/>
  <c r="AO293" i="4" s="1"/>
  <c r="AH293" i="4"/>
  <c r="AB293" i="4"/>
  <c r="AG293" i="4" s="1"/>
  <c r="AK292" i="4"/>
  <c r="AO292" i="4" s="1"/>
  <c r="AH292" i="4"/>
  <c r="AB292" i="4"/>
  <c r="AK291" i="4"/>
  <c r="AO291" i="4" s="1"/>
  <c r="AH291" i="4"/>
  <c r="AB291" i="4"/>
  <c r="AC291" i="4" s="1"/>
  <c r="AK290" i="4"/>
  <c r="AO290" i="4" s="1"/>
  <c r="AH290" i="4"/>
  <c r="AB290" i="4"/>
  <c r="AG290" i="4" s="1"/>
  <c r="AK289" i="4"/>
  <c r="AO289" i="4" s="1"/>
  <c r="AH289" i="4"/>
  <c r="AB289" i="4"/>
  <c r="AC289" i="4" s="1"/>
  <c r="AK288" i="4"/>
  <c r="AO288" i="4" s="1"/>
  <c r="AH288" i="4"/>
  <c r="AB288" i="4"/>
  <c r="AG288" i="4" s="1"/>
  <c r="AK287" i="4"/>
  <c r="AO287" i="4" s="1"/>
  <c r="AH287" i="4"/>
  <c r="AB287" i="4"/>
  <c r="AC287" i="4" s="1"/>
  <c r="AK286" i="4"/>
  <c r="AO286" i="4" s="1"/>
  <c r="AH286" i="4"/>
  <c r="AB286" i="4"/>
  <c r="AG286" i="4" s="1"/>
  <c r="AK285" i="4"/>
  <c r="AO285" i="4" s="1"/>
  <c r="AH285" i="4"/>
  <c r="AB285" i="4"/>
  <c r="AK284" i="4"/>
  <c r="AO284" i="4" s="1"/>
  <c r="AH284" i="4"/>
  <c r="AB284" i="4"/>
  <c r="AC284" i="4" s="1"/>
  <c r="AK283" i="4"/>
  <c r="AO283" i="4" s="1"/>
  <c r="AH283" i="4"/>
  <c r="AB283" i="4"/>
  <c r="AC283" i="4" s="1"/>
  <c r="AK282" i="4"/>
  <c r="AO282" i="4" s="1"/>
  <c r="AH282" i="4"/>
  <c r="AB282" i="4"/>
  <c r="AC282" i="4" s="1"/>
  <c r="AK281" i="4"/>
  <c r="AO281" i="4" s="1"/>
  <c r="AH281" i="4"/>
  <c r="AB281" i="4"/>
  <c r="AG281" i="4" s="1"/>
  <c r="AK280" i="4"/>
  <c r="AO280" i="4" s="1"/>
  <c r="AH280" i="4"/>
  <c r="AB280" i="4"/>
  <c r="AC280" i="4" s="1"/>
  <c r="AK279" i="4"/>
  <c r="AO279" i="4" s="1"/>
  <c r="AH279" i="4"/>
  <c r="AB279" i="4"/>
  <c r="AC279" i="4" s="1"/>
  <c r="AK278" i="4"/>
  <c r="AO278" i="4" s="1"/>
  <c r="AH278" i="4"/>
  <c r="AB278" i="4"/>
  <c r="AG278" i="4" s="1"/>
  <c r="AK277" i="4"/>
  <c r="AO277" i="4" s="1"/>
  <c r="AH277" i="4"/>
  <c r="AB277" i="4"/>
  <c r="AK276" i="4"/>
  <c r="AO276" i="4" s="1"/>
  <c r="AH276" i="4"/>
  <c r="AB276" i="4"/>
  <c r="AG276" i="4" s="1"/>
  <c r="AK275" i="4"/>
  <c r="AO275" i="4" s="1"/>
  <c r="AH275" i="4"/>
  <c r="AB275" i="4"/>
  <c r="AG275" i="4" s="1"/>
  <c r="AK274" i="4"/>
  <c r="AO274" i="4" s="1"/>
  <c r="AH274" i="4"/>
  <c r="AB274" i="4"/>
  <c r="AC274" i="4" s="1"/>
  <c r="AK273" i="4"/>
  <c r="AO273" i="4" s="1"/>
  <c r="AH273" i="4"/>
  <c r="AB273" i="4"/>
  <c r="AG273" i="4" s="1"/>
  <c r="AK272" i="4"/>
  <c r="AO272" i="4" s="1"/>
  <c r="AH272" i="4"/>
  <c r="AB272" i="4"/>
  <c r="AC272" i="4" s="1"/>
  <c r="AK271" i="4"/>
  <c r="AO271" i="4" s="1"/>
  <c r="AH271" i="4"/>
  <c r="AB271" i="4"/>
  <c r="AC271" i="4" s="1"/>
  <c r="AK270" i="4"/>
  <c r="AO270" i="4" s="1"/>
  <c r="AH270" i="4"/>
  <c r="AB270" i="4"/>
  <c r="AK269" i="4"/>
  <c r="AO269" i="4" s="1"/>
  <c r="AH269" i="4"/>
  <c r="AB269" i="4"/>
  <c r="AG269" i="4" s="1"/>
  <c r="AK268" i="4"/>
  <c r="AO268" i="4" s="1"/>
  <c r="AH268" i="4"/>
  <c r="AB268" i="4"/>
  <c r="AC268" i="4" s="1"/>
  <c r="AK267" i="4"/>
  <c r="AO267" i="4" s="1"/>
  <c r="AH267" i="4"/>
  <c r="AB267" i="4"/>
  <c r="AC267" i="4" s="1"/>
  <c r="AK266" i="4"/>
  <c r="AO266" i="4" s="1"/>
  <c r="AH266" i="4"/>
  <c r="AB266" i="4"/>
  <c r="AC266" i="4" s="1"/>
  <c r="AK265" i="4"/>
  <c r="AO265" i="4" s="1"/>
  <c r="AH265" i="4"/>
  <c r="AB265" i="4"/>
  <c r="AG265" i="4" s="1"/>
  <c r="AK264" i="4"/>
  <c r="AO264" i="4" s="1"/>
  <c r="AH264" i="4"/>
  <c r="AB264" i="4"/>
  <c r="AK263" i="4"/>
  <c r="AO263" i="4" s="1"/>
  <c r="AH263" i="4"/>
  <c r="AB263" i="4"/>
  <c r="AG263" i="4" s="1"/>
  <c r="AK262" i="4"/>
  <c r="AO262" i="4" s="1"/>
  <c r="AH262" i="4"/>
  <c r="AB262" i="4"/>
  <c r="AG262" i="4" s="1"/>
  <c r="AK261" i="4"/>
  <c r="AO261" i="4" s="1"/>
  <c r="AH261" i="4"/>
  <c r="AB261" i="4"/>
  <c r="AC261" i="4" s="1"/>
  <c r="AK260" i="4"/>
  <c r="AO260" i="4" s="1"/>
  <c r="AH260" i="4"/>
  <c r="AB260" i="4"/>
  <c r="AC260" i="4" s="1"/>
  <c r="AK259" i="4"/>
  <c r="AO259" i="4" s="1"/>
  <c r="AH259" i="4"/>
  <c r="AB259" i="4"/>
  <c r="AK258" i="4"/>
  <c r="AO258" i="4" s="1"/>
  <c r="AH258" i="4"/>
  <c r="AB258" i="4"/>
  <c r="AC258" i="4" s="1"/>
  <c r="AK257" i="4"/>
  <c r="AO257" i="4" s="1"/>
  <c r="AH257" i="4"/>
  <c r="AB257" i="4"/>
  <c r="AG257" i="4" s="1"/>
  <c r="AK256" i="4"/>
  <c r="AO256" i="4" s="1"/>
  <c r="AH256" i="4"/>
  <c r="AB256" i="4"/>
  <c r="AC256" i="4" s="1"/>
  <c r="AK255" i="4"/>
  <c r="AO255" i="4" s="1"/>
  <c r="AH255" i="4"/>
  <c r="AB255" i="4"/>
  <c r="AC255" i="4" s="1"/>
  <c r="AK254" i="4"/>
  <c r="AO254" i="4" s="1"/>
  <c r="AH254" i="4"/>
  <c r="AB254" i="4"/>
  <c r="AC254" i="4" s="1"/>
  <c r="AK253" i="4"/>
  <c r="AO253" i="4" s="1"/>
  <c r="AH253" i="4"/>
  <c r="AB253" i="4"/>
  <c r="AC253" i="4" s="1"/>
  <c r="AK252" i="4"/>
  <c r="AO252" i="4" s="1"/>
  <c r="AH252" i="4"/>
  <c r="AB252" i="4"/>
  <c r="AK251" i="4"/>
  <c r="AO251" i="4" s="1"/>
  <c r="AH251" i="4"/>
  <c r="AB251" i="4"/>
  <c r="AK250" i="4"/>
  <c r="AO250" i="4" s="1"/>
  <c r="AH250" i="4"/>
  <c r="AB250" i="4"/>
  <c r="AC250" i="4" s="1"/>
  <c r="AK249" i="4"/>
  <c r="AO249" i="4" s="1"/>
  <c r="AH249" i="4"/>
  <c r="AB249" i="4"/>
  <c r="AG249" i="4" s="1"/>
  <c r="AK248" i="4"/>
  <c r="AO248" i="4" s="1"/>
  <c r="AH248" i="4"/>
  <c r="AB248" i="4"/>
  <c r="AC248" i="4" s="1"/>
  <c r="AK247" i="4"/>
  <c r="AO247" i="4" s="1"/>
  <c r="AH247" i="4"/>
  <c r="AB247" i="4"/>
  <c r="AG247" i="4" s="1"/>
  <c r="AK246" i="4"/>
  <c r="AO246" i="4" s="1"/>
  <c r="AH246" i="4"/>
  <c r="AB246" i="4"/>
  <c r="AK245" i="4"/>
  <c r="AO245" i="4" s="1"/>
  <c r="AH245" i="4"/>
  <c r="AB245" i="4"/>
  <c r="AG245" i="4" s="1"/>
  <c r="AK244" i="4"/>
  <c r="AO244" i="4" s="1"/>
  <c r="AH244" i="4"/>
  <c r="AB244" i="4"/>
  <c r="AG244" i="4" s="1"/>
  <c r="AK243" i="4"/>
  <c r="AO243" i="4" s="1"/>
  <c r="AH243" i="4"/>
  <c r="AB243" i="4"/>
  <c r="AC243" i="4" s="1"/>
  <c r="AK242" i="4"/>
  <c r="AO242" i="4" s="1"/>
  <c r="AH242" i="4"/>
  <c r="AB242" i="4"/>
  <c r="AG242" i="4" s="1"/>
  <c r="AK241" i="4"/>
  <c r="AO241" i="4" s="1"/>
  <c r="AH241" i="4"/>
  <c r="AB241" i="4"/>
  <c r="AC241" i="4" s="1"/>
  <c r="AK240" i="4"/>
  <c r="AO240" i="4" s="1"/>
  <c r="AH240" i="4"/>
  <c r="AB240" i="4"/>
  <c r="AG240" i="4" s="1"/>
  <c r="AK239" i="4"/>
  <c r="AO239" i="4" s="1"/>
  <c r="AH239" i="4"/>
  <c r="AB239" i="4"/>
  <c r="AK238" i="4"/>
  <c r="AO238" i="4" s="1"/>
  <c r="AH238" i="4"/>
  <c r="AB238" i="4"/>
  <c r="AC238" i="4" s="1"/>
  <c r="AK237" i="4"/>
  <c r="AO237" i="4" s="1"/>
  <c r="AH237" i="4"/>
  <c r="AB237" i="4"/>
  <c r="AG237" i="4" s="1"/>
  <c r="AK236" i="4"/>
  <c r="AO236" i="4" s="1"/>
  <c r="AH236" i="4"/>
  <c r="AB236" i="4"/>
  <c r="AC236" i="4" s="1"/>
  <c r="AK235" i="4"/>
  <c r="AO235" i="4" s="1"/>
  <c r="AH235" i="4"/>
  <c r="AB235" i="4"/>
  <c r="AG235" i="4" s="1"/>
  <c r="AK234" i="4"/>
  <c r="AO234" i="4" s="1"/>
  <c r="AH234" i="4"/>
  <c r="AB234" i="4"/>
  <c r="AC234" i="4" s="1"/>
  <c r="AK233" i="4"/>
  <c r="AO233" i="4" s="1"/>
  <c r="AH233" i="4"/>
  <c r="AB233" i="4"/>
  <c r="AG233" i="4" s="1"/>
  <c r="AK232" i="4"/>
  <c r="AO232" i="4" s="1"/>
  <c r="AH232" i="4"/>
  <c r="AB232" i="4"/>
  <c r="AK231" i="4"/>
  <c r="AO231" i="4" s="1"/>
  <c r="AH231" i="4"/>
  <c r="AB231" i="4"/>
  <c r="AK230" i="4"/>
  <c r="AO230" i="4" s="1"/>
  <c r="AH230" i="4"/>
  <c r="AB230" i="4"/>
  <c r="AC230" i="4" s="1"/>
  <c r="AK229" i="4"/>
  <c r="AO229" i="4" s="1"/>
  <c r="AH229" i="4"/>
  <c r="AB229" i="4"/>
  <c r="AG229" i="4" s="1"/>
  <c r="AK228" i="4"/>
  <c r="AO228" i="4" s="1"/>
  <c r="AH228" i="4"/>
  <c r="AB228" i="4"/>
  <c r="AC228" i="4" s="1"/>
  <c r="AK227" i="4"/>
  <c r="AO227" i="4" s="1"/>
  <c r="AH227" i="4"/>
  <c r="AB227" i="4"/>
  <c r="AC227" i="4" s="1"/>
  <c r="AK226" i="4"/>
  <c r="AO226" i="4" s="1"/>
  <c r="AH226" i="4"/>
  <c r="AB226" i="4"/>
  <c r="AC226" i="4" s="1"/>
  <c r="AK225" i="4"/>
  <c r="AO225" i="4" s="1"/>
  <c r="AH225" i="4"/>
  <c r="AB225" i="4"/>
  <c r="AG225" i="4" s="1"/>
  <c r="AK224" i="4"/>
  <c r="AO224" i="4" s="1"/>
  <c r="AH224" i="4"/>
  <c r="AB224" i="4"/>
  <c r="AK223" i="4"/>
  <c r="AO223" i="4" s="1"/>
  <c r="AH223" i="4"/>
  <c r="AB223" i="4"/>
  <c r="AG223" i="4" s="1"/>
  <c r="AK222" i="4"/>
  <c r="AO222" i="4" s="1"/>
  <c r="AH222" i="4"/>
  <c r="AB222" i="4"/>
  <c r="AC222" i="4" s="1"/>
  <c r="AK221" i="4"/>
  <c r="AO221" i="4" s="1"/>
  <c r="AH221" i="4"/>
  <c r="AB221" i="4"/>
  <c r="AC221" i="4" s="1"/>
  <c r="AK220" i="4"/>
  <c r="AO220" i="4" s="1"/>
  <c r="AH220" i="4"/>
  <c r="AB220" i="4"/>
  <c r="AG220" i="4" s="1"/>
  <c r="AK219" i="4"/>
  <c r="AO219" i="4" s="1"/>
  <c r="AH219" i="4"/>
  <c r="AB219" i="4"/>
  <c r="AK218" i="4"/>
  <c r="AO218" i="4" s="1"/>
  <c r="AH218" i="4"/>
  <c r="AB218" i="4"/>
  <c r="AK217" i="4"/>
  <c r="AO217" i="4" s="1"/>
  <c r="AH217" i="4"/>
  <c r="AB217" i="4"/>
  <c r="AC217" i="4" s="1"/>
  <c r="AK216" i="4"/>
  <c r="AO216" i="4" s="1"/>
  <c r="AH216" i="4"/>
  <c r="AB216" i="4"/>
  <c r="AG216" i="4" s="1"/>
  <c r="AK215" i="4"/>
  <c r="AO215" i="4" s="1"/>
  <c r="AH215" i="4"/>
  <c r="AB215" i="4"/>
  <c r="AC215" i="4" s="1"/>
  <c r="AK214" i="4"/>
  <c r="AO214" i="4" s="1"/>
  <c r="AH214" i="4"/>
  <c r="AB214" i="4"/>
  <c r="AG214" i="4" s="1"/>
  <c r="AK213" i="4"/>
  <c r="AO213" i="4" s="1"/>
  <c r="AH213" i="4"/>
  <c r="AB213" i="4"/>
  <c r="AG213" i="4" s="1"/>
  <c r="AK212" i="4"/>
  <c r="AO212" i="4" s="1"/>
  <c r="AH212" i="4"/>
  <c r="AB212" i="4"/>
  <c r="AK211" i="4"/>
  <c r="AO211" i="4" s="1"/>
  <c r="AH211" i="4"/>
  <c r="AB211" i="4"/>
  <c r="AC211" i="4" s="1"/>
  <c r="AK210" i="4"/>
  <c r="AO210" i="4" s="1"/>
  <c r="AH210" i="4"/>
  <c r="AB210" i="4"/>
  <c r="AG210" i="4" s="1"/>
  <c r="AK209" i="4"/>
  <c r="AO209" i="4" s="1"/>
  <c r="AH209" i="4"/>
  <c r="AB209" i="4"/>
  <c r="AC209" i="4" s="1"/>
  <c r="AK208" i="4"/>
  <c r="AO208" i="4" s="1"/>
  <c r="AH208" i="4"/>
  <c r="AB208" i="4"/>
  <c r="AG208" i="4" s="1"/>
  <c r="AK207" i="4"/>
  <c r="AO207" i="4" s="1"/>
  <c r="AH207" i="4"/>
  <c r="AB207" i="4"/>
  <c r="AK206" i="4"/>
  <c r="AO206" i="4" s="1"/>
  <c r="AH206" i="4"/>
  <c r="AB206" i="4"/>
  <c r="AC206" i="4" s="1"/>
  <c r="AK205" i="4"/>
  <c r="AO205" i="4" s="1"/>
  <c r="AH205" i="4"/>
  <c r="AB205" i="4"/>
  <c r="AG205" i="4" s="1"/>
  <c r="AK204" i="4"/>
  <c r="AO204" i="4" s="1"/>
  <c r="AH204" i="4"/>
  <c r="AB204" i="4"/>
  <c r="AC204" i="4" s="1"/>
  <c r="AK203" i="4"/>
  <c r="AO203" i="4" s="1"/>
  <c r="AH203" i="4"/>
  <c r="AB203" i="4"/>
  <c r="AC203" i="4" s="1"/>
  <c r="AK202" i="4"/>
  <c r="AO202" i="4" s="1"/>
  <c r="AH202" i="4"/>
  <c r="AB202" i="4"/>
  <c r="AG202" i="4" s="1"/>
  <c r="AK201" i="4"/>
  <c r="AO201" i="4" s="1"/>
  <c r="AH201" i="4"/>
  <c r="AB201" i="4"/>
  <c r="AG201" i="4" s="1"/>
  <c r="AK200" i="4"/>
  <c r="AO200" i="4" s="1"/>
  <c r="AH200" i="4"/>
  <c r="AB200" i="4"/>
  <c r="AG200" i="4" s="1"/>
  <c r="AK199" i="4"/>
  <c r="AO199" i="4" s="1"/>
  <c r="AH199" i="4"/>
  <c r="AB199" i="4"/>
  <c r="AK198" i="4"/>
  <c r="AO198" i="4" s="1"/>
  <c r="AH198" i="4"/>
  <c r="AB198" i="4"/>
  <c r="AC198" i="4" s="1"/>
  <c r="AK197" i="4"/>
  <c r="AO197" i="4" s="1"/>
  <c r="AH197" i="4"/>
  <c r="AB197" i="4"/>
  <c r="AG197" i="4" s="1"/>
  <c r="AK196" i="4"/>
  <c r="AO196" i="4" s="1"/>
  <c r="AH196" i="4"/>
  <c r="AB196" i="4"/>
  <c r="AG196" i="4" s="1"/>
  <c r="AK195" i="4"/>
  <c r="AO195" i="4" s="1"/>
  <c r="AH195" i="4"/>
  <c r="AB195" i="4"/>
  <c r="AG195" i="4" s="1"/>
  <c r="AK194" i="4"/>
  <c r="AO194" i="4" s="1"/>
  <c r="AH194" i="4"/>
  <c r="AB194" i="4"/>
  <c r="AC194" i="4" s="1"/>
  <c r="AK193" i="4"/>
  <c r="AO193" i="4" s="1"/>
  <c r="AH193" i="4"/>
  <c r="AB193" i="4"/>
  <c r="AG193" i="4" s="1"/>
  <c r="AK192" i="4"/>
  <c r="AO192" i="4" s="1"/>
  <c r="AH192" i="4"/>
  <c r="AB192" i="4"/>
  <c r="AK191" i="4"/>
  <c r="AO191" i="4" s="1"/>
  <c r="AH191" i="4"/>
  <c r="AB191" i="4"/>
  <c r="AC191" i="4" s="1"/>
  <c r="AK190" i="4"/>
  <c r="AO190" i="4" s="1"/>
  <c r="AH190" i="4"/>
  <c r="AB190" i="4"/>
  <c r="AG190" i="4" s="1"/>
  <c r="AK189" i="4"/>
  <c r="AO189" i="4" s="1"/>
  <c r="AH189" i="4"/>
  <c r="AB189" i="4"/>
  <c r="AC189" i="4" s="1"/>
  <c r="AK188" i="4"/>
  <c r="AO188" i="4" s="1"/>
  <c r="AH188" i="4"/>
  <c r="AB188" i="4"/>
  <c r="AC188" i="4" s="1"/>
  <c r="AK187" i="4"/>
  <c r="AO187" i="4" s="1"/>
  <c r="AH187" i="4"/>
  <c r="AB187" i="4"/>
  <c r="AK186" i="4"/>
  <c r="AO186" i="4" s="1"/>
  <c r="AH186" i="4"/>
  <c r="AB186" i="4"/>
  <c r="AC186" i="4" s="1"/>
  <c r="AK185" i="4"/>
  <c r="AO185" i="4" s="1"/>
  <c r="AH185" i="4"/>
  <c r="AB185" i="4"/>
  <c r="AC185" i="4" s="1"/>
  <c r="AH184" i="4"/>
  <c r="AB184" i="4"/>
  <c r="AC184" i="4" s="1"/>
  <c r="AH183" i="4"/>
  <c r="AB183" i="4"/>
  <c r="AG183" i="4" s="1"/>
  <c r="AH182" i="4"/>
  <c r="AB182" i="4"/>
  <c r="AC182" i="4" s="1"/>
  <c r="AK181" i="4"/>
  <c r="AO181" i="4" s="1"/>
  <c r="AH181" i="4"/>
  <c r="AB181" i="4"/>
  <c r="AG181" i="4" s="1"/>
  <c r="AK180" i="4"/>
  <c r="AO180" i="4" s="1"/>
  <c r="AH180" i="4"/>
  <c r="AB180" i="4"/>
  <c r="AK179" i="4"/>
  <c r="AO179" i="4" s="1"/>
  <c r="AH179" i="4"/>
  <c r="AB179" i="4"/>
  <c r="AC179" i="4" s="1"/>
  <c r="AK178" i="4"/>
  <c r="AO178" i="4" s="1"/>
  <c r="AH178" i="4"/>
  <c r="AB178" i="4"/>
  <c r="AG178" i="4" s="1"/>
  <c r="AK177" i="4"/>
  <c r="AO177" i="4" s="1"/>
  <c r="AH177" i="4"/>
  <c r="AB177" i="4"/>
  <c r="AC177" i="4" s="1"/>
  <c r="AK176" i="4"/>
  <c r="AO176" i="4" s="1"/>
  <c r="AH176" i="4"/>
  <c r="AB176" i="4"/>
  <c r="AG176" i="4" s="1"/>
  <c r="AK175" i="4"/>
  <c r="AO175" i="4" s="1"/>
  <c r="AH175" i="4"/>
  <c r="AB175" i="4"/>
  <c r="AG175" i="4" s="1"/>
  <c r="AK174" i="4"/>
  <c r="AO174" i="4" s="1"/>
  <c r="AH174" i="4"/>
  <c r="AB174" i="4"/>
  <c r="AC174" i="4" s="1"/>
  <c r="AK173" i="4"/>
  <c r="AO173" i="4" s="1"/>
  <c r="AH173" i="4"/>
  <c r="AB173" i="4"/>
  <c r="AC173" i="4" s="1"/>
  <c r="AK172" i="4"/>
  <c r="AO172" i="4" s="1"/>
  <c r="AH172" i="4"/>
  <c r="AB172" i="4"/>
  <c r="AC172" i="4" s="1"/>
  <c r="AK171" i="4"/>
  <c r="AO171" i="4" s="1"/>
  <c r="AH171" i="4"/>
  <c r="AB171" i="4"/>
  <c r="AG171" i="4" s="1"/>
  <c r="AK170" i="4"/>
  <c r="AO170" i="4" s="1"/>
  <c r="AH170" i="4"/>
  <c r="AB170" i="4"/>
  <c r="AC170" i="4" s="1"/>
  <c r="AK169" i="4"/>
  <c r="AO169" i="4" s="1"/>
  <c r="AH169" i="4"/>
  <c r="AB169" i="4"/>
  <c r="AK168" i="4"/>
  <c r="AO168" i="4" s="1"/>
  <c r="AH168" i="4"/>
  <c r="AB168" i="4"/>
  <c r="AC168" i="4" s="1"/>
  <c r="AK167" i="4"/>
  <c r="AO167" i="4" s="1"/>
  <c r="AH167" i="4"/>
  <c r="AB167" i="4"/>
  <c r="AG167" i="4" s="1"/>
  <c r="AK166" i="4"/>
  <c r="AO166" i="4" s="1"/>
  <c r="AH166" i="4"/>
  <c r="AB166" i="4"/>
  <c r="AG166" i="4" s="1"/>
  <c r="AK165" i="4"/>
  <c r="AO165" i="4" s="1"/>
  <c r="AH165" i="4"/>
  <c r="AB165" i="4"/>
  <c r="AG165" i="4" s="1"/>
  <c r="AK164" i="4"/>
  <c r="AO164" i="4" s="1"/>
  <c r="AH164" i="4"/>
  <c r="AB164" i="4"/>
  <c r="AG164" i="4" s="1"/>
  <c r="AH163" i="4"/>
  <c r="AB163" i="4"/>
  <c r="AK162" i="4"/>
  <c r="AO162" i="4" s="1"/>
  <c r="AH162" i="4"/>
  <c r="AB162" i="4"/>
  <c r="AK161" i="4"/>
  <c r="AO161" i="4" s="1"/>
  <c r="AH161" i="4"/>
  <c r="AB161" i="4"/>
  <c r="AC161" i="4" s="1"/>
  <c r="AK160" i="4"/>
  <c r="AO160" i="4" s="1"/>
  <c r="AH160" i="4"/>
  <c r="AB160" i="4"/>
  <c r="AG160" i="4" s="1"/>
  <c r="AK159" i="4"/>
  <c r="AO159" i="4" s="1"/>
  <c r="AH159" i="4"/>
  <c r="AB159" i="4"/>
  <c r="AG159" i="4" s="1"/>
  <c r="AK158" i="4"/>
  <c r="AO158" i="4" s="1"/>
  <c r="AH158" i="4"/>
  <c r="AB158" i="4"/>
  <c r="AG158" i="4" s="1"/>
  <c r="AK157" i="4"/>
  <c r="AO157" i="4" s="1"/>
  <c r="AH157" i="4"/>
  <c r="AB157" i="4"/>
  <c r="AG157" i="4" s="1"/>
  <c r="AK156" i="4"/>
  <c r="AO156" i="4" s="1"/>
  <c r="AH156" i="4"/>
  <c r="AB156" i="4"/>
  <c r="AG156" i="4" s="1"/>
  <c r="AK155" i="4"/>
  <c r="AO155" i="4" s="1"/>
  <c r="AH155" i="4"/>
  <c r="AB155" i="4"/>
  <c r="AK154" i="4"/>
  <c r="AO154" i="4" s="1"/>
  <c r="AH154" i="4"/>
  <c r="AB154" i="4"/>
  <c r="AC154" i="4" s="1"/>
  <c r="AH153" i="4"/>
  <c r="AB153" i="4"/>
  <c r="AG153" i="4" s="1"/>
  <c r="AK152" i="4"/>
  <c r="AO152" i="4" s="1"/>
  <c r="AH152" i="4"/>
  <c r="AB152" i="4"/>
  <c r="AG152" i="4" s="1"/>
  <c r="AK151" i="4"/>
  <c r="AO151" i="4" s="1"/>
  <c r="AH151" i="4"/>
  <c r="AB151" i="4"/>
  <c r="AG151" i="4" s="1"/>
  <c r="AK150" i="4"/>
  <c r="AO150" i="4" s="1"/>
  <c r="AH150" i="4"/>
  <c r="AB150" i="4"/>
  <c r="AK149" i="4"/>
  <c r="AO149" i="4" s="1"/>
  <c r="AH149" i="4"/>
  <c r="AB149" i="4"/>
  <c r="AC149" i="4" s="1"/>
  <c r="AK148" i="4"/>
  <c r="AO148" i="4" s="1"/>
  <c r="AH148" i="4"/>
  <c r="AB148" i="4"/>
  <c r="AG148" i="4" s="1"/>
  <c r="AK147" i="4"/>
  <c r="AO147" i="4" s="1"/>
  <c r="AH147" i="4"/>
  <c r="AB147" i="4"/>
  <c r="AC147" i="4" s="1"/>
  <c r="AK146" i="4"/>
  <c r="AO146" i="4" s="1"/>
  <c r="AH146" i="4"/>
  <c r="AB146" i="4"/>
  <c r="AG146" i="4" s="1"/>
  <c r="AK145" i="4"/>
  <c r="AO145" i="4" s="1"/>
  <c r="AH145" i="4"/>
  <c r="AB145" i="4"/>
  <c r="AG145" i="4" s="1"/>
  <c r="AK144" i="4"/>
  <c r="AO144" i="4" s="1"/>
  <c r="AH144" i="4"/>
  <c r="AB144" i="4"/>
  <c r="AC144" i="4" s="1"/>
  <c r="AK143" i="4"/>
  <c r="AO143" i="4" s="1"/>
  <c r="AH143" i="4"/>
  <c r="AB143" i="4"/>
  <c r="AG143" i="4" s="1"/>
  <c r="AK142" i="4"/>
  <c r="AO142" i="4" s="1"/>
  <c r="AH142" i="4"/>
  <c r="AB142" i="4"/>
  <c r="AC142" i="4" s="1"/>
  <c r="AK141" i="4"/>
  <c r="AO141" i="4" s="1"/>
  <c r="AH141" i="4"/>
  <c r="AB141" i="4"/>
  <c r="AG141" i="4" s="1"/>
  <c r="AK140" i="4"/>
  <c r="AO140" i="4" s="1"/>
  <c r="AH140" i="4"/>
  <c r="AB140" i="4"/>
  <c r="AC140" i="4" s="1"/>
  <c r="AK139" i="4"/>
  <c r="AO139" i="4" s="1"/>
  <c r="AH139" i="4"/>
  <c r="AB139" i="4"/>
  <c r="AC139" i="4" s="1"/>
  <c r="AK138" i="4"/>
  <c r="AO138" i="4" s="1"/>
  <c r="AH138" i="4"/>
  <c r="AB138" i="4"/>
  <c r="AC138" i="4" s="1"/>
  <c r="AK137" i="4"/>
  <c r="AO137" i="4" s="1"/>
  <c r="AH137" i="4"/>
  <c r="AB137" i="4"/>
  <c r="AG137" i="4" s="1"/>
  <c r="AK136" i="4"/>
  <c r="AO136" i="4" s="1"/>
  <c r="AH136" i="4"/>
  <c r="AB136" i="4"/>
  <c r="AK135" i="4"/>
  <c r="AO135" i="4" s="1"/>
  <c r="AH135" i="4"/>
  <c r="AB135" i="4"/>
  <c r="AC135" i="4" s="1"/>
  <c r="AK134" i="4"/>
  <c r="AO134" i="4" s="1"/>
  <c r="AH134" i="4"/>
  <c r="AB134" i="4"/>
  <c r="AG134" i="4" s="1"/>
  <c r="AK133" i="4"/>
  <c r="AO133" i="4" s="1"/>
  <c r="AH133" i="4"/>
  <c r="AB133" i="4"/>
  <c r="AC133" i="4" s="1"/>
  <c r="AK132" i="4"/>
  <c r="AO132" i="4" s="1"/>
  <c r="AH132" i="4"/>
  <c r="AB132" i="4"/>
  <c r="AG132" i="4" s="1"/>
  <c r="AK131" i="4"/>
  <c r="AO131" i="4" s="1"/>
  <c r="AH131" i="4"/>
  <c r="AB131" i="4"/>
  <c r="AC131" i="4" s="1"/>
  <c r="AK130" i="4"/>
  <c r="AO130" i="4" s="1"/>
  <c r="AH130" i="4"/>
  <c r="AB130" i="4"/>
  <c r="AC130" i="4" s="1"/>
  <c r="AK129" i="4"/>
  <c r="AO129" i="4" s="1"/>
  <c r="AH129" i="4"/>
  <c r="AB129" i="4"/>
  <c r="AG129" i="4" s="1"/>
  <c r="AK128" i="4"/>
  <c r="AO128" i="4" s="1"/>
  <c r="AH128" i="4"/>
  <c r="AB128" i="4"/>
  <c r="AK127" i="4"/>
  <c r="AO127" i="4" s="1"/>
  <c r="AH127" i="4"/>
  <c r="AB127" i="4"/>
  <c r="AC127" i="4" s="1"/>
  <c r="AK126" i="4"/>
  <c r="AO126" i="4" s="1"/>
  <c r="AH126" i="4"/>
  <c r="AB126" i="4"/>
  <c r="AG126" i="4" s="1"/>
  <c r="AK125" i="4"/>
  <c r="AO125" i="4" s="1"/>
  <c r="AH125" i="4"/>
  <c r="AB125" i="4"/>
  <c r="AC125" i="4" s="1"/>
  <c r="AK124" i="4"/>
  <c r="AO124" i="4" s="1"/>
  <c r="AH124" i="4"/>
  <c r="AB124" i="4"/>
  <c r="AC124" i="4" s="1"/>
  <c r="AK123" i="4"/>
  <c r="AO123" i="4" s="1"/>
  <c r="AH123" i="4"/>
  <c r="AB123" i="4"/>
  <c r="AG123" i="4" s="1"/>
  <c r="AK122" i="4"/>
  <c r="AO122" i="4" s="1"/>
  <c r="AH122" i="4"/>
  <c r="AB122" i="4"/>
  <c r="AG122" i="4" s="1"/>
  <c r="AK121" i="4"/>
  <c r="AO121" i="4" s="1"/>
  <c r="AH121" i="4"/>
  <c r="AB121" i="4"/>
  <c r="AG121" i="4" s="1"/>
  <c r="AK120" i="4"/>
  <c r="AO120" i="4" s="1"/>
  <c r="AH120" i="4"/>
  <c r="AB120" i="4"/>
  <c r="AK119" i="4"/>
  <c r="AO119" i="4" s="1"/>
  <c r="AH119" i="4"/>
  <c r="AB119" i="4"/>
  <c r="AC119" i="4" s="1"/>
  <c r="AH118" i="4"/>
  <c r="AB118" i="4"/>
  <c r="AG118" i="4" s="1"/>
  <c r="AK117" i="4"/>
  <c r="AO117" i="4" s="1"/>
  <c r="AH117" i="4"/>
  <c r="AB117" i="4"/>
  <c r="AC117" i="4" s="1"/>
  <c r="AK116" i="4"/>
  <c r="AO116" i="4" s="1"/>
  <c r="AH116" i="4"/>
  <c r="AB116" i="4"/>
  <c r="AG116" i="4" s="1"/>
  <c r="AK115" i="4"/>
  <c r="AO115" i="4" s="1"/>
  <c r="AH115" i="4"/>
  <c r="AB115" i="4"/>
  <c r="AG115" i="4" s="1"/>
  <c r="AK114" i="4"/>
  <c r="AO114" i="4" s="1"/>
  <c r="AH114" i="4"/>
  <c r="AB114" i="4"/>
  <c r="AK113" i="4"/>
  <c r="AO113" i="4" s="1"/>
  <c r="AH113" i="4"/>
  <c r="AB113" i="4"/>
  <c r="AC113" i="4" s="1"/>
  <c r="AK112" i="4"/>
  <c r="AO112" i="4" s="1"/>
  <c r="AH112" i="4"/>
  <c r="AB112" i="4"/>
  <c r="AG112" i="4" s="1"/>
  <c r="AK111" i="4"/>
  <c r="AO111" i="4" s="1"/>
  <c r="AH111" i="4"/>
  <c r="AB111" i="4"/>
  <c r="AC111" i="4" s="1"/>
  <c r="AK110" i="4"/>
  <c r="AO110" i="4" s="1"/>
  <c r="AH110" i="4"/>
  <c r="AB110" i="4"/>
  <c r="AG110" i="4" s="1"/>
  <c r="AK109" i="4"/>
  <c r="AO109" i="4" s="1"/>
  <c r="AH109" i="4"/>
  <c r="AB109" i="4"/>
  <c r="AG109" i="4" s="1"/>
  <c r="AK108" i="4"/>
  <c r="AO108" i="4" s="1"/>
  <c r="AH108" i="4"/>
  <c r="AB108" i="4"/>
  <c r="AC108" i="4" s="1"/>
  <c r="AK107" i="4"/>
  <c r="AO107" i="4" s="1"/>
  <c r="AH107" i="4"/>
  <c r="AB107" i="4"/>
  <c r="AK106" i="4"/>
  <c r="AO106" i="4" s="1"/>
  <c r="AH106" i="4"/>
  <c r="AB106" i="4"/>
  <c r="AK105" i="4"/>
  <c r="AO105" i="4" s="1"/>
  <c r="AH105" i="4"/>
  <c r="AB105" i="4"/>
  <c r="AC105" i="4" s="1"/>
  <c r="AK104" i="4"/>
  <c r="AO104" i="4" s="1"/>
  <c r="AH104" i="4"/>
  <c r="AB104" i="4"/>
  <c r="AG104" i="4" s="1"/>
  <c r="AK103" i="4"/>
  <c r="AO103" i="4" s="1"/>
  <c r="AH103" i="4"/>
  <c r="AB103" i="4"/>
  <c r="AC103" i="4" s="1"/>
  <c r="AK102" i="4"/>
  <c r="AO102" i="4" s="1"/>
  <c r="AH102" i="4"/>
  <c r="AB102" i="4"/>
  <c r="AG102" i="4" s="1"/>
  <c r="AK101" i="4"/>
  <c r="AO101" i="4" s="1"/>
  <c r="AH101" i="4"/>
  <c r="AB101" i="4"/>
  <c r="AC101" i="4" s="1"/>
  <c r="AK100" i="4"/>
  <c r="AO100" i="4" s="1"/>
  <c r="AH100" i="4"/>
  <c r="AB100" i="4"/>
  <c r="AG100" i="4" s="1"/>
  <c r="AK99" i="4"/>
  <c r="AO99" i="4" s="1"/>
  <c r="AH99" i="4"/>
  <c r="AB99" i="4"/>
  <c r="AG99" i="4" s="1"/>
  <c r="AK98" i="4"/>
  <c r="AO98" i="4" s="1"/>
  <c r="AH98" i="4"/>
  <c r="AB98" i="4"/>
  <c r="AC98" i="4" s="1"/>
  <c r="AK97" i="4"/>
  <c r="AO97" i="4" s="1"/>
  <c r="AH97" i="4"/>
  <c r="AB97" i="4"/>
  <c r="AC97" i="4" s="1"/>
  <c r="AK96" i="4"/>
  <c r="AO96" i="4" s="1"/>
  <c r="AH96" i="4"/>
  <c r="AB96" i="4"/>
  <c r="AC96" i="4" s="1"/>
  <c r="AH95" i="4"/>
  <c r="AB95" i="4"/>
  <c r="AG95" i="4" s="1"/>
  <c r="AH94" i="4"/>
  <c r="AB94" i="4"/>
  <c r="AC94" i="4" s="1"/>
  <c r="AK93" i="4"/>
  <c r="AO93" i="4" s="1"/>
  <c r="AH93" i="4"/>
  <c r="AB93" i="4"/>
  <c r="AG93" i="4" s="1"/>
  <c r="AK92" i="4"/>
  <c r="AO92" i="4" s="1"/>
  <c r="AH92" i="4"/>
  <c r="AB92" i="4"/>
  <c r="AG92" i="4" s="1"/>
  <c r="AK91" i="4"/>
  <c r="AO91" i="4" s="1"/>
  <c r="AH91" i="4"/>
  <c r="AB91" i="4"/>
  <c r="AK90" i="4"/>
  <c r="AO90" i="4" s="1"/>
  <c r="AH90" i="4"/>
  <c r="AB90" i="4"/>
  <c r="AC90" i="4" s="1"/>
  <c r="AK89" i="4"/>
  <c r="AO89" i="4" s="1"/>
  <c r="AH89" i="4"/>
  <c r="AB89" i="4"/>
  <c r="AG89" i="4" s="1"/>
  <c r="AK88" i="4"/>
  <c r="AO88" i="4" s="1"/>
  <c r="AH88" i="4"/>
  <c r="AB88" i="4"/>
  <c r="AC88" i="4" s="1"/>
  <c r="AK87" i="4"/>
  <c r="AO87" i="4" s="1"/>
  <c r="AH87" i="4"/>
  <c r="AB87" i="4"/>
  <c r="AC87" i="4" s="1"/>
  <c r="AK86" i="4"/>
  <c r="AO86" i="4" s="1"/>
  <c r="AH86" i="4"/>
  <c r="AB86" i="4"/>
  <c r="AG86" i="4" s="1"/>
  <c r="AK85" i="4"/>
  <c r="AO85" i="4" s="1"/>
  <c r="AH85" i="4"/>
  <c r="AB85" i="4"/>
  <c r="AC85" i="4" s="1"/>
  <c r="AK84" i="4"/>
  <c r="AO84" i="4" s="1"/>
  <c r="AH84" i="4"/>
  <c r="AB84" i="4"/>
  <c r="AG84" i="4" s="1"/>
  <c r="AK83" i="4"/>
  <c r="AO83" i="4" s="1"/>
  <c r="AH83" i="4"/>
  <c r="AB83" i="4"/>
  <c r="AK82" i="4"/>
  <c r="AO82" i="4" s="1"/>
  <c r="AH82" i="4"/>
  <c r="AB82" i="4"/>
  <c r="AC82" i="4" s="1"/>
  <c r="AK81" i="4"/>
  <c r="AO81" i="4" s="1"/>
  <c r="AH81" i="4"/>
  <c r="AB81" i="4"/>
  <c r="AC81" i="4" s="1"/>
  <c r="AK80" i="4"/>
  <c r="AO80" i="4" s="1"/>
  <c r="AH80" i="4"/>
  <c r="AB80" i="4"/>
  <c r="AG80" i="4" s="1"/>
  <c r="AK79" i="4"/>
  <c r="AO79" i="4" s="1"/>
  <c r="AH79" i="4"/>
  <c r="AB79" i="4"/>
  <c r="AG79" i="4" s="1"/>
  <c r="AK78" i="4"/>
  <c r="AO78" i="4" s="1"/>
  <c r="AH78" i="4"/>
  <c r="AB78" i="4"/>
  <c r="AG78" i="4" s="1"/>
  <c r="AK77" i="4"/>
  <c r="AO77" i="4" s="1"/>
  <c r="AH77" i="4"/>
  <c r="AB77" i="4"/>
  <c r="AG77" i="4" s="1"/>
  <c r="AK76" i="4"/>
  <c r="AO76" i="4" s="1"/>
  <c r="AH76" i="4"/>
  <c r="AB76" i="4"/>
  <c r="AC76" i="4" s="1"/>
  <c r="AK75" i="4"/>
  <c r="AO75" i="4" s="1"/>
  <c r="AH75" i="4"/>
  <c r="AB75" i="4"/>
  <c r="AG75" i="4" s="1"/>
  <c r="AK74" i="4"/>
  <c r="AO74" i="4" s="1"/>
  <c r="AH74" i="4"/>
  <c r="AB74" i="4"/>
  <c r="AG74" i="4" s="1"/>
  <c r="AK73" i="4"/>
  <c r="AO73" i="4" s="1"/>
  <c r="AH73" i="4"/>
  <c r="AB73" i="4"/>
  <c r="AG73" i="4" s="1"/>
  <c r="AK72" i="4"/>
  <c r="AO72" i="4" s="1"/>
  <c r="AH72" i="4"/>
  <c r="AB72" i="4"/>
  <c r="AC72" i="4" s="1"/>
  <c r="AK71" i="4"/>
  <c r="AO71" i="4" s="1"/>
  <c r="AH71" i="4"/>
  <c r="AB71" i="4"/>
  <c r="AG71" i="4" s="1"/>
  <c r="AK70" i="4"/>
  <c r="AO70" i="4" s="1"/>
  <c r="AH70" i="4"/>
  <c r="AB70" i="4"/>
  <c r="AG70" i="4" s="1"/>
  <c r="AK69" i="4"/>
  <c r="AO69" i="4" s="1"/>
  <c r="AH69" i="4"/>
  <c r="AB69" i="4"/>
  <c r="AG69" i="4" s="1"/>
  <c r="AK68" i="4"/>
  <c r="AO68" i="4" s="1"/>
  <c r="AH68" i="4"/>
  <c r="AB68" i="4"/>
  <c r="AC68" i="4" s="1"/>
  <c r="AK67" i="4"/>
  <c r="AO67" i="4" s="1"/>
  <c r="AH67" i="4"/>
  <c r="AB67" i="4"/>
  <c r="AG67" i="4" s="1"/>
  <c r="AK66" i="4"/>
  <c r="AO66" i="4" s="1"/>
  <c r="AH66" i="4"/>
  <c r="AB66" i="4"/>
  <c r="AG66" i="4" s="1"/>
  <c r="AK65" i="4"/>
  <c r="AO65" i="4" s="1"/>
  <c r="AH65" i="4"/>
  <c r="AB65" i="4"/>
  <c r="AG65" i="4" s="1"/>
  <c r="AK64" i="4"/>
  <c r="AO64" i="4" s="1"/>
  <c r="AH64" i="4"/>
  <c r="AB64" i="4"/>
  <c r="AC64" i="4" s="1"/>
  <c r="AK63" i="4"/>
  <c r="AO63" i="4" s="1"/>
  <c r="AH63" i="4"/>
  <c r="AB63" i="4"/>
  <c r="AG63" i="4" s="1"/>
  <c r="AK62" i="4"/>
  <c r="AO62" i="4" s="1"/>
  <c r="AH62" i="4"/>
  <c r="AB62" i="4"/>
  <c r="AG62" i="4" s="1"/>
  <c r="AK61" i="4"/>
  <c r="AO61" i="4" s="1"/>
  <c r="AH61" i="4"/>
  <c r="AB61" i="4"/>
  <c r="AG61" i="4" s="1"/>
  <c r="AK60" i="4"/>
  <c r="AO60" i="4" s="1"/>
  <c r="AH60" i="4"/>
  <c r="AB60" i="4"/>
  <c r="AC60" i="4" s="1"/>
  <c r="AK59" i="4"/>
  <c r="AO59" i="4" s="1"/>
  <c r="AH59" i="4"/>
  <c r="AB59" i="4"/>
  <c r="AC59" i="4" s="1"/>
  <c r="AK58" i="4"/>
  <c r="AO58" i="4" s="1"/>
  <c r="AH58" i="4"/>
  <c r="AB58" i="4"/>
  <c r="AG58" i="4" s="1"/>
  <c r="AK57" i="4"/>
  <c r="AO57" i="4" s="1"/>
  <c r="AH57" i="4"/>
  <c r="AB57" i="4"/>
  <c r="AG57" i="4" s="1"/>
  <c r="AK56" i="4"/>
  <c r="AO56" i="4" s="1"/>
  <c r="AH56" i="4"/>
  <c r="AB56" i="4"/>
  <c r="AG56" i="4" s="1"/>
  <c r="AK55" i="4"/>
  <c r="AO55" i="4" s="1"/>
  <c r="AH55" i="4"/>
  <c r="AB55" i="4"/>
  <c r="AG55" i="4" s="1"/>
  <c r="AK54" i="4"/>
  <c r="AO54" i="4" s="1"/>
  <c r="AH54" i="4"/>
  <c r="AB54" i="4"/>
  <c r="AG54" i="4" s="1"/>
  <c r="AK53" i="4"/>
  <c r="AO53" i="4" s="1"/>
  <c r="AH53" i="4"/>
  <c r="AB53" i="4"/>
  <c r="AC53" i="4" s="1"/>
  <c r="AK52" i="4"/>
  <c r="AO52" i="4" s="1"/>
  <c r="AH52" i="4"/>
  <c r="AB52" i="4"/>
  <c r="AC52" i="4" s="1"/>
  <c r="AK51" i="4"/>
  <c r="AO51" i="4" s="1"/>
  <c r="AH51" i="4"/>
  <c r="AB51" i="4"/>
  <c r="AG51" i="4" s="1"/>
  <c r="AK50" i="4"/>
  <c r="AO50" i="4" s="1"/>
  <c r="AH50" i="4"/>
  <c r="AB50" i="4"/>
  <c r="AG50" i="4" s="1"/>
  <c r="AK49" i="4"/>
  <c r="AO49" i="4" s="1"/>
  <c r="AH49" i="4"/>
  <c r="AB49" i="4"/>
  <c r="AC49" i="4" s="1"/>
  <c r="AK48" i="4"/>
  <c r="AO48" i="4" s="1"/>
  <c r="AH48" i="4"/>
  <c r="AB48" i="4"/>
  <c r="AG48" i="4" s="1"/>
  <c r="AK47" i="4"/>
  <c r="AO47" i="4" s="1"/>
  <c r="AH47" i="4"/>
  <c r="AB47" i="4"/>
  <c r="AG47" i="4" s="1"/>
  <c r="AK46" i="4"/>
  <c r="AO46" i="4" s="1"/>
  <c r="AH46" i="4"/>
  <c r="AB46" i="4"/>
  <c r="AC46" i="4" s="1"/>
  <c r="AK45" i="4"/>
  <c r="AO45" i="4" s="1"/>
  <c r="AH45" i="4"/>
  <c r="AB45" i="4"/>
  <c r="AG45" i="4" s="1"/>
  <c r="AK44" i="4"/>
  <c r="AO44" i="4" s="1"/>
  <c r="AH44" i="4"/>
  <c r="AB44" i="4"/>
  <c r="AG44" i="4" s="1"/>
  <c r="AK43" i="4"/>
  <c r="AO43" i="4" s="1"/>
  <c r="AH43" i="4"/>
  <c r="AB43" i="4"/>
  <c r="AG43" i="4" s="1"/>
  <c r="AK42" i="4"/>
  <c r="AO42" i="4" s="1"/>
  <c r="AH42" i="4"/>
  <c r="AB42" i="4"/>
  <c r="AC42" i="4" s="1"/>
  <c r="AK41" i="4"/>
  <c r="AO41" i="4" s="1"/>
  <c r="AH41" i="4"/>
  <c r="AB41" i="4"/>
  <c r="AC41" i="4" s="1"/>
  <c r="AK40" i="4"/>
  <c r="AO40" i="4" s="1"/>
  <c r="AH40" i="4"/>
  <c r="AB40" i="4"/>
  <c r="AG40" i="4" s="1"/>
  <c r="AK39" i="4"/>
  <c r="AO39" i="4" s="1"/>
  <c r="AH39" i="4"/>
  <c r="AB39" i="4"/>
  <c r="AC39" i="4" s="1"/>
  <c r="AK38" i="4"/>
  <c r="AO38" i="4" s="1"/>
  <c r="AH38" i="4"/>
  <c r="AB38" i="4"/>
  <c r="AC38" i="4" s="1"/>
  <c r="AK37" i="4"/>
  <c r="AO37" i="4" s="1"/>
  <c r="AH37" i="4"/>
  <c r="AB37" i="4"/>
  <c r="AG37" i="4" s="1"/>
  <c r="AK36" i="4"/>
  <c r="AO36" i="4" s="1"/>
  <c r="AH36" i="4"/>
  <c r="AB36" i="4"/>
  <c r="AG36" i="4" s="1"/>
  <c r="AK35" i="4"/>
  <c r="AO35" i="4" s="1"/>
  <c r="AH35" i="4"/>
  <c r="AB35" i="4"/>
  <c r="AC35" i="4" s="1"/>
  <c r="AK34" i="4"/>
  <c r="AO34" i="4" s="1"/>
  <c r="AH34" i="4"/>
  <c r="AB34" i="4"/>
  <c r="AC34" i="4" s="1"/>
  <c r="AK33" i="4"/>
  <c r="AO33" i="4" s="1"/>
  <c r="AH33" i="4"/>
  <c r="AB33" i="4"/>
  <c r="AG33" i="4" s="1"/>
  <c r="AK32" i="4"/>
  <c r="AO32" i="4" s="1"/>
  <c r="AH32" i="4"/>
  <c r="AB32" i="4"/>
  <c r="AG32" i="4" s="1"/>
  <c r="AK31" i="4"/>
  <c r="AO31" i="4" s="1"/>
  <c r="AH31" i="4"/>
  <c r="AB31" i="4"/>
  <c r="AC31" i="4" s="1"/>
  <c r="AK30" i="4"/>
  <c r="AO30" i="4" s="1"/>
  <c r="AH30" i="4"/>
  <c r="AB30" i="4"/>
  <c r="AG30" i="4" s="1"/>
  <c r="AK29" i="4"/>
  <c r="AO29" i="4" s="1"/>
  <c r="AH29" i="4"/>
  <c r="AB29" i="4"/>
  <c r="AG29" i="4" s="1"/>
  <c r="AK28" i="4"/>
  <c r="AO28" i="4" s="1"/>
  <c r="AH28" i="4"/>
  <c r="AB28" i="4"/>
  <c r="AG28" i="4" s="1"/>
  <c r="AK27" i="4"/>
  <c r="AO27" i="4" s="1"/>
  <c r="AH27" i="4"/>
  <c r="AB27" i="4"/>
  <c r="AC27" i="4" s="1"/>
  <c r="AK26" i="4"/>
  <c r="AO26" i="4" s="1"/>
  <c r="AH26" i="4"/>
  <c r="AB26" i="4"/>
  <c r="AG26" i="4" s="1"/>
  <c r="AK25" i="4"/>
  <c r="AO25" i="4" s="1"/>
  <c r="AH25" i="4"/>
  <c r="AB25" i="4"/>
  <c r="AG25" i="4" s="1"/>
  <c r="AK24" i="4"/>
  <c r="AO24" i="4" s="1"/>
  <c r="AH24" i="4"/>
  <c r="AB24" i="4"/>
  <c r="AG24" i="4" s="1"/>
  <c r="AK23" i="4"/>
  <c r="AO23" i="4" s="1"/>
  <c r="AH23" i="4"/>
  <c r="AB23" i="4"/>
  <c r="AC23" i="4" s="1"/>
  <c r="AK22" i="4"/>
  <c r="AO22" i="4" s="1"/>
  <c r="AH22" i="4"/>
  <c r="AB22" i="4"/>
  <c r="AG22" i="4" s="1"/>
  <c r="AK21" i="4"/>
  <c r="AO21" i="4" s="1"/>
  <c r="AH21" i="4"/>
  <c r="AB21" i="4"/>
  <c r="AG21" i="4" s="1"/>
  <c r="AK20" i="4"/>
  <c r="AO20" i="4" s="1"/>
  <c r="AH20" i="4"/>
  <c r="AB20" i="4"/>
  <c r="AG20" i="4" s="1"/>
  <c r="AK19" i="4"/>
  <c r="AO19" i="4" s="1"/>
  <c r="AH19" i="4"/>
  <c r="AB19" i="4"/>
  <c r="AC19" i="4" s="1"/>
  <c r="AK18" i="4"/>
  <c r="AO18" i="4" s="1"/>
  <c r="AH18" i="4"/>
  <c r="AB18" i="4"/>
  <c r="AG18" i="4" s="1"/>
  <c r="AK17" i="4"/>
  <c r="AO17" i="4" s="1"/>
  <c r="AH17" i="4"/>
  <c r="AB17" i="4"/>
  <c r="AG17" i="4" s="1"/>
  <c r="AK16" i="4"/>
  <c r="AO16" i="4" s="1"/>
  <c r="AH16" i="4"/>
  <c r="AB16" i="4"/>
  <c r="AG16" i="4" s="1"/>
  <c r="AK15" i="4"/>
  <c r="AO15" i="4" s="1"/>
  <c r="AH15" i="4"/>
  <c r="AB15" i="4"/>
  <c r="AC15" i="4" s="1"/>
  <c r="AK14" i="4"/>
  <c r="AO14" i="4" s="1"/>
  <c r="AH14" i="4"/>
  <c r="AB14" i="4"/>
  <c r="AG14" i="4" s="1"/>
  <c r="AK13" i="4"/>
  <c r="AO13" i="4" s="1"/>
  <c r="AH13" i="4"/>
  <c r="AB13" i="4"/>
  <c r="AG13" i="4" s="1"/>
  <c r="AK12" i="4"/>
  <c r="AO12" i="4" s="1"/>
  <c r="AH12" i="4"/>
  <c r="AB12" i="4"/>
  <c r="AG12" i="4" s="1"/>
  <c r="AK11" i="4"/>
  <c r="AO11" i="4" s="1"/>
  <c r="AH11" i="4"/>
  <c r="AB11" i="4"/>
  <c r="AC11" i="4" s="1"/>
  <c r="AK10" i="4"/>
  <c r="AO10" i="4" s="1"/>
  <c r="AH10" i="4"/>
  <c r="AB10" i="4"/>
  <c r="AG10" i="4" s="1"/>
  <c r="AK9" i="4"/>
  <c r="AO9" i="4" s="1"/>
  <c r="AH9" i="4"/>
  <c r="AB9" i="4"/>
  <c r="AG9" i="4" s="1"/>
  <c r="AK8" i="4"/>
  <c r="AO8" i="4" s="1"/>
  <c r="AH8" i="4"/>
  <c r="AB8" i="4"/>
  <c r="AG8" i="4" s="1"/>
  <c r="AK7" i="4"/>
  <c r="AO7" i="4" s="1"/>
  <c r="AH7" i="4"/>
  <c r="AB7" i="4"/>
  <c r="AC7" i="4" s="1"/>
  <c r="AK6" i="4"/>
  <c r="AO6" i="4" s="1"/>
  <c r="AH6" i="4"/>
  <c r="AB6" i="4"/>
  <c r="AC6" i="4" s="1"/>
  <c r="AK5" i="4"/>
  <c r="AO5" i="4" s="1"/>
  <c r="AH5" i="4"/>
  <c r="AB5" i="4"/>
  <c r="AG5" i="4" s="1"/>
  <c r="AK4" i="4"/>
  <c r="AO4" i="4" s="1"/>
  <c r="AH4" i="4"/>
  <c r="AO118" i="4" l="1"/>
  <c r="AN118" i="4"/>
  <c r="AG52" i="4"/>
  <c r="AC146" i="4"/>
  <c r="AG260" i="4"/>
  <c r="AC112" i="4"/>
  <c r="AG203" i="4"/>
  <c r="AC12" i="4"/>
  <c r="AG138" i="4"/>
  <c r="AC269" i="4"/>
  <c r="AC290" i="4"/>
  <c r="AG198" i="4"/>
  <c r="AG227" i="4"/>
  <c r="AG250" i="4"/>
  <c r="AG289" i="4"/>
  <c r="AG179" i="4"/>
  <c r="AG182" i="4"/>
  <c r="AG272" i="4"/>
  <c r="AC178" i="4"/>
  <c r="AC298" i="4"/>
  <c r="AG41" i="4"/>
  <c r="AC22" i="4"/>
  <c r="AG271" i="4"/>
  <c r="AG295" i="4"/>
  <c r="AC30" i="4"/>
  <c r="AG59" i="4"/>
  <c r="AC197" i="4"/>
  <c r="AG255" i="4"/>
  <c r="AG258" i="4"/>
  <c r="AC281" i="4"/>
  <c r="AC26" i="4"/>
  <c r="AG35" i="4"/>
  <c r="AC92" i="4"/>
  <c r="AG267" i="4"/>
  <c r="AC16" i="4"/>
  <c r="AG34" i="4"/>
  <c r="AC67" i="4"/>
  <c r="AG124" i="4"/>
  <c r="AC175" i="4"/>
  <c r="AG230" i="4"/>
  <c r="AC308" i="4"/>
  <c r="AC45" i="4"/>
  <c r="AC75" i="4"/>
  <c r="AG82" i="4"/>
  <c r="AG174" i="4"/>
  <c r="AC229" i="4"/>
  <c r="AC235" i="4"/>
  <c r="AC323" i="4"/>
  <c r="AC18" i="4"/>
  <c r="AG38" i="4"/>
  <c r="AG87" i="4"/>
  <c r="AG248" i="4"/>
  <c r="AC4" i="4"/>
  <c r="AC8" i="4"/>
  <c r="AC56" i="4"/>
  <c r="AC63" i="4"/>
  <c r="AC71" i="4"/>
  <c r="AC79" i="4"/>
  <c r="AG105" i="4"/>
  <c r="AG149" i="4"/>
  <c r="AC152" i="4"/>
  <c r="AC160" i="4"/>
  <c r="AC166" i="4"/>
  <c r="AG185" i="4"/>
  <c r="AG243" i="4"/>
  <c r="AG254" i="4"/>
  <c r="AC330" i="4"/>
  <c r="AC24" i="4"/>
  <c r="AC28" i="4"/>
  <c r="AC95" i="4"/>
  <c r="AC110" i="4"/>
  <c r="AC171" i="4"/>
  <c r="AC100" i="4"/>
  <c r="AG113" i="4"/>
  <c r="AG177" i="4"/>
  <c r="AC263" i="4"/>
  <c r="AC316" i="4"/>
  <c r="AG6" i="4"/>
  <c r="AC10" i="4"/>
  <c r="AC14" i="4"/>
  <c r="AG19" i="4"/>
  <c r="AG23" i="4"/>
  <c r="AG27" i="4"/>
  <c r="AG31" i="4"/>
  <c r="AG39" i="4"/>
  <c r="AC43" i="4"/>
  <c r="AC47" i="4"/>
  <c r="AC50" i="4"/>
  <c r="AC54" i="4"/>
  <c r="AC57" i="4"/>
  <c r="AC61" i="4"/>
  <c r="AC65" i="4"/>
  <c r="AC69" i="4"/>
  <c r="AC73" i="4"/>
  <c r="AC77" i="4"/>
  <c r="AC80" i="4"/>
  <c r="AG94" i="4"/>
  <c r="AG103" i="4"/>
  <c r="AG131" i="4"/>
  <c r="AG186" i="4"/>
  <c r="AC190" i="4"/>
  <c r="AC214" i="4"/>
  <c r="AC245" i="4"/>
  <c r="AG283" i="4"/>
  <c r="AC303" i="4"/>
  <c r="AC321" i="4"/>
  <c r="AG346" i="4"/>
  <c r="AG7" i="4"/>
  <c r="AC104" i="4"/>
  <c r="AC148" i="4"/>
  <c r="AG184" i="4"/>
  <c r="AG284" i="4"/>
  <c r="AC36" i="4"/>
  <c r="AC249" i="4"/>
  <c r="AG268" i="4"/>
  <c r="AG280" i="4"/>
  <c r="AC297" i="4"/>
  <c r="AC273" i="4"/>
  <c r="AG296" i="4"/>
  <c r="AG315" i="4"/>
  <c r="AC20" i="4"/>
  <c r="AC32" i="4"/>
  <c r="AC132" i="4"/>
  <c r="AG191" i="4"/>
  <c r="AG253" i="4"/>
  <c r="AG11" i="4"/>
  <c r="AG15" i="4"/>
  <c r="AG97" i="4"/>
  <c r="AG228" i="4"/>
  <c r="AC262" i="4"/>
  <c r="AG42" i="4"/>
  <c r="AG46" i="4"/>
  <c r="AG49" i="4"/>
  <c r="AG53" i="4"/>
  <c r="AG60" i="4"/>
  <c r="AG64" i="4"/>
  <c r="AG68" i="4"/>
  <c r="AG72" i="4"/>
  <c r="AG76" i="4"/>
  <c r="AC121" i="4"/>
  <c r="AG130" i="4"/>
  <c r="AG139" i="4"/>
  <c r="AG161" i="4"/>
  <c r="AG189" i="4"/>
  <c r="AC244" i="4"/>
  <c r="AC276" i="4"/>
  <c r="AG302" i="4"/>
  <c r="AC320" i="4"/>
  <c r="AC334" i="4"/>
  <c r="AC5" i="4"/>
  <c r="AC13" i="4"/>
  <c r="AC21" i="4"/>
  <c r="AC29" i="4"/>
  <c r="AC37" i="4"/>
  <c r="AC44" i="4"/>
  <c r="AC51" i="4"/>
  <c r="AC58" i="4"/>
  <c r="AC66" i="4"/>
  <c r="AC74" i="4"/>
  <c r="AG90" i="4"/>
  <c r="AC115" i="4"/>
  <c r="AC123" i="4"/>
  <c r="AG142" i="4"/>
  <c r="AG144" i="4"/>
  <c r="AC153" i="4"/>
  <c r="AC159" i="4"/>
  <c r="AG168" i="4"/>
  <c r="AG170" i="4"/>
  <c r="AC196" i="4"/>
  <c r="AC202" i="4"/>
  <c r="AG211" i="4"/>
  <c r="AC213" i="4"/>
  <c r="AG217" i="4"/>
  <c r="AC223" i="4"/>
  <c r="AC257" i="4"/>
  <c r="AG266" i="4"/>
  <c r="AG282" i="4"/>
  <c r="AC286" i="4"/>
  <c r="AC288" i="4"/>
  <c r="AG312" i="4"/>
  <c r="AG318" i="4"/>
  <c r="AC326" i="4"/>
  <c r="AC329" i="4"/>
  <c r="AC89" i="4"/>
  <c r="AG119" i="4"/>
  <c r="AG127" i="4"/>
  <c r="AG135" i="4"/>
  <c r="AC141" i="4"/>
  <c r="AC167" i="4"/>
  <c r="AG172" i="4"/>
  <c r="AC195" i="4"/>
  <c r="AG206" i="4"/>
  <c r="AC210" i="4"/>
  <c r="AC216" i="4"/>
  <c r="AG222" i="4"/>
  <c r="AG238" i="4"/>
  <c r="AG256" i="4"/>
  <c r="AC301" i="4"/>
  <c r="AG306" i="4"/>
  <c r="AC311" i="4"/>
  <c r="AC325" i="4"/>
  <c r="AC328" i="4"/>
  <c r="AC9" i="4"/>
  <c r="AC17" i="4"/>
  <c r="AC25" i="4"/>
  <c r="AC33" i="4"/>
  <c r="AC40" i="4"/>
  <c r="AC48" i="4"/>
  <c r="AC55" i="4"/>
  <c r="AC62" i="4"/>
  <c r="AC70" i="4"/>
  <c r="AC78" i="4"/>
  <c r="AC102" i="4"/>
  <c r="AC109" i="4"/>
  <c r="AC118" i="4"/>
  <c r="AC126" i="4"/>
  <c r="AC134" i="4"/>
  <c r="AC176" i="4"/>
  <c r="AG188" i="4"/>
  <c r="AC205" i="4"/>
  <c r="AG209" i="4"/>
  <c r="AG215" i="4"/>
  <c r="AC237" i="4"/>
  <c r="AC275" i="4"/>
  <c r="AG279" i="4"/>
  <c r="AG291" i="4"/>
  <c r="AC305" i="4"/>
  <c r="AG310" i="4"/>
  <c r="AG317" i="4"/>
  <c r="AG324" i="4"/>
  <c r="AC327" i="4"/>
  <c r="AC84" i="4"/>
  <c r="AG101" i="4"/>
  <c r="AG125" i="4"/>
  <c r="AG133" i="4"/>
  <c r="AG154" i="4"/>
  <c r="AG173" i="4"/>
  <c r="AG204" i="4"/>
  <c r="AG221" i="4"/>
  <c r="AG236" i="4"/>
  <c r="AG274" i="4"/>
  <c r="AG304" i="4"/>
  <c r="AG342" i="4"/>
  <c r="AG85" i="4"/>
  <c r="AC93" i="4"/>
  <c r="AG106" i="4"/>
  <c r="AC106" i="4"/>
  <c r="AG111" i="4"/>
  <c r="AG117" i="4"/>
  <c r="AC137" i="4"/>
  <c r="AC145" i="4"/>
  <c r="AC183" i="4"/>
  <c r="AG192" i="4"/>
  <c r="AC192" i="4"/>
  <c r="AG199" i="4"/>
  <c r="AC199" i="4"/>
  <c r="AC208" i="4"/>
  <c r="AC240" i="4"/>
  <c r="AG259" i="4"/>
  <c r="AC259" i="4"/>
  <c r="AC278" i="4"/>
  <c r="AG287" i="4"/>
  <c r="AG309" i="4"/>
  <c r="AC314" i="4"/>
  <c r="AG114" i="4"/>
  <c r="AC114" i="4"/>
  <c r="AG120" i="4"/>
  <c r="AC120" i="4"/>
  <c r="AC129" i="4"/>
  <c r="AG231" i="4"/>
  <c r="AC231" i="4"/>
  <c r="AG300" i="4"/>
  <c r="AC300" i="4"/>
  <c r="AG338" i="4"/>
  <c r="AC338" i="4"/>
  <c r="AG163" i="4"/>
  <c r="AC163" i="4"/>
  <c r="AG322" i="4"/>
  <c r="AC322" i="4"/>
  <c r="AG162" i="4"/>
  <c r="AC162" i="4"/>
  <c r="AG277" i="4"/>
  <c r="AC277" i="4"/>
  <c r="AG81" i="4"/>
  <c r="AC116" i="4"/>
  <c r="AC158" i="4"/>
  <c r="AC181" i="4"/>
  <c r="AC220" i="4"/>
  <c r="AG246" i="4"/>
  <c r="AC246" i="4"/>
  <c r="AG83" i="4"/>
  <c r="AC83" i="4"/>
  <c r="AG91" i="4"/>
  <c r="AC91" i="4"/>
  <c r="AC99" i="4"/>
  <c r="AG108" i="4"/>
  <c r="AC143" i="4"/>
  <c r="AC151" i="4"/>
  <c r="AC157" i="4"/>
  <c r="AC165" i="4"/>
  <c r="AG187" i="4"/>
  <c r="AC187" i="4"/>
  <c r="AG194" i="4"/>
  <c r="AC201" i="4"/>
  <c r="AG212" i="4"/>
  <c r="AC212" i="4"/>
  <c r="AG226" i="4"/>
  <c r="AC233" i="4"/>
  <c r="AG234" i="4"/>
  <c r="AC242" i="4"/>
  <c r="AG299" i="4"/>
  <c r="AC299" i="4"/>
  <c r="AG313" i="4"/>
  <c r="AC313" i="4"/>
  <c r="AG252" i="4"/>
  <c r="AC252" i="4"/>
  <c r="AG239" i="4"/>
  <c r="AC239" i="4"/>
  <c r="AG251" i="4"/>
  <c r="AC251" i="4"/>
  <c r="AG88" i="4"/>
  <c r="AG96" i="4"/>
  <c r="AG107" i="4"/>
  <c r="AC107" i="4"/>
  <c r="AC122" i="4"/>
  <c r="AG136" i="4"/>
  <c r="AC136" i="4"/>
  <c r="AG140" i="4"/>
  <c r="AG147" i="4"/>
  <c r="AC164" i="4"/>
  <c r="AG218" i="4"/>
  <c r="AC218" i="4"/>
  <c r="AG219" i="4"/>
  <c r="AC219" i="4"/>
  <c r="AC225" i="4"/>
  <c r="AG261" i="4"/>
  <c r="AG264" i="4"/>
  <c r="AC264" i="4"/>
  <c r="AG270" i="4"/>
  <c r="AC270" i="4"/>
  <c r="AG292" i="4"/>
  <c r="AC292" i="4"/>
  <c r="AC294" i="4"/>
  <c r="AG169" i="4"/>
  <c r="AC169" i="4"/>
  <c r="AC265" i="4"/>
  <c r="AC86" i="4"/>
  <c r="AG150" i="4"/>
  <c r="AC150" i="4"/>
  <c r="AC156" i="4"/>
  <c r="AC193" i="4"/>
  <c r="AC200" i="4"/>
  <c r="AG232" i="4"/>
  <c r="AC232" i="4"/>
  <c r="AG241" i="4"/>
  <c r="AG98" i="4"/>
  <c r="AG128" i="4"/>
  <c r="AC128" i="4"/>
  <c r="AG155" i="4"/>
  <c r="AC155" i="4"/>
  <c r="AG180" i="4"/>
  <c r="AC180" i="4"/>
  <c r="AG207" i="4"/>
  <c r="AC207" i="4"/>
  <c r="AG224" i="4"/>
  <c r="AC224" i="4"/>
  <c r="AG319" i="4"/>
  <c r="AC319" i="4"/>
  <c r="AG285" i="4"/>
  <c r="AC285" i="4"/>
  <c r="AG307" i="4"/>
  <c r="AC307" i="4"/>
  <c r="AC247" i="4"/>
  <c r="AC293" i="4"/>
  <c r="AG340" i="4"/>
  <c r="AC340" i="4"/>
  <c r="AG332" i="4"/>
  <c r="AC332" i="4"/>
  <c r="AG335" i="4"/>
  <c r="AG343" i="4"/>
  <c r="AG347" i="4"/>
  <c r="AC336" i="4"/>
  <c r="AC344" i="4"/>
  <c r="AC348" i="4"/>
  <c r="AG331" i="4"/>
  <c r="AG339" i="4"/>
  <c r="AG337" i="4"/>
  <c r="AG345" i="4"/>
  <c r="AC350" i="4"/>
  <c r="AC354" i="4"/>
  <c r="AC358" i="4"/>
  <c r="AC362" i="4"/>
  <c r="AC366" i="4"/>
  <c r="AC369" i="4"/>
  <c r="AC373" i="4"/>
  <c r="AC377" i="4"/>
  <c r="AC384" i="4"/>
  <c r="AC388" i="4"/>
  <c r="AC392" i="4"/>
  <c r="AC396" i="4"/>
  <c r="AC400" i="4"/>
  <c r="AC404" i="4"/>
  <c r="AC408" i="4"/>
  <c r="AC417" i="4"/>
  <c r="AC333" i="4"/>
  <c r="AC341" i="4"/>
  <c r="AC349" i="4"/>
  <c r="AC353" i="4"/>
  <c r="AC357" i="4"/>
  <c r="AC361" i="4"/>
  <c r="AC365" i="4"/>
  <c r="AC372" i="4"/>
  <c r="AC376" i="4"/>
  <c r="AC380" i="4"/>
  <c r="AC383" i="4"/>
  <c r="AC387" i="4"/>
  <c r="AC391" i="4"/>
  <c r="AC395" i="4"/>
  <c r="AC399" i="4"/>
  <c r="AC403" i="4"/>
  <c r="AC407" i="4"/>
  <c r="AC411" i="4"/>
  <c r="AC352" i="4"/>
  <c r="AC356" i="4"/>
  <c r="AC360" i="4"/>
  <c r="AC364" i="4"/>
  <c r="AC368" i="4"/>
  <c r="AC371" i="4"/>
  <c r="AC375" i="4"/>
  <c r="AC379" i="4"/>
  <c r="AC382" i="4"/>
  <c r="AC386" i="4"/>
  <c r="AC390" i="4"/>
  <c r="AC394" i="4"/>
  <c r="AC398" i="4"/>
  <c r="AC402" i="4"/>
  <c r="AC406" i="4"/>
  <c r="AC410" i="4"/>
  <c r="AC351" i="4"/>
  <c r="AC355" i="4"/>
  <c r="AC359" i="4"/>
  <c r="AC363" i="4"/>
  <c r="AC367" i="4"/>
  <c r="AC370" i="4"/>
  <c r="AC374" i="4"/>
  <c r="AC378" i="4"/>
  <c r="AC381" i="4"/>
  <c r="AC385" i="4"/>
  <c r="AC389" i="4"/>
  <c r="AC393" i="4"/>
  <c r="AC397" i="4"/>
  <c r="AC401" i="4"/>
  <c r="AC405" i="4"/>
  <c r="AC409" i="4"/>
  <c r="AB247" i="1" l="1"/>
  <c r="AC247" i="1" s="1"/>
  <c r="AD247" i="1" l="1"/>
  <c r="E2" i="1" l="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C2" i="1"/>
  <c r="C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AI3" i="1"/>
  <c r="AJ3" i="1" s="1"/>
  <c r="AI2" i="1"/>
  <c r="AJ2" i="1" s="1"/>
  <c r="AI4" i="1"/>
  <c r="AJ4" i="1" s="1"/>
  <c r="AI5" i="1"/>
  <c r="AJ5" i="1" s="1"/>
  <c r="AI6" i="1"/>
  <c r="AJ6" i="1" s="1"/>
  <c r="AI7" i="1"/>
  <c r="AJ7" i="1" s="1"/>
  <c r="AI8" i="1"/>
  <c r="AJ8" i="1" s="1"/>
  <c r="AI9" i="1"/>
  <c r="AJ9" i="1" s="1"/>
  <c r="AI10" i="1"/>
  <c r="AJ10" i="1" s="1"/>
  <c r="AI11" i="1"/>
  <c r="AJ11" i="1" s="1"/>
  <c r="AI12" i="1"/>
  <c r="AJ12" i="1" s="1"/>
  <c r="AI13" i="1"/>
  <c r="AJ13" i="1" s="1"/>
  <c r="AI14" i="1"/>
  <c r="AJ14" i="1" s="1"/>
  <c r="AI15" i="1"/>
  <c r="AJ15" i="1" s="1"/>
  <c r="AI16" i="1"/>
  <c r="AJ16" i="1" s="1"/>
  <c r="AI17" i="1"/>
  <c r="AJ17" i="1" s="1"/>
  <c r="AI18" i="1"/>
  <c r="AJ18" i="1" s="1"/>
  <c r="AI19" i="1"/>
  <c r="AJ19" i="1" s="1"/>
  <c r="AI20" i="1"/>
  <c r="AJ20" i="1" s="1"/>
  <c r="AI21" i="1"/>
  <c r="AJ21" i="1" s="1"/>
  <c r="AI22" i="1"/>
  <c r="AJ22" i="1" s="1"/>
  <c r="AI23" i="1"/>
  <c r="AJ23" i="1" s="1"/>
  <c r="AI24" i="1"/>
  <c r="AJ24" i="1" s="1"/>
  <c r="AI25" i="1"/>
  <c r="AJ25" i="1" s="1"/>
  <c r="AI26" i="1"/>
  <c r="AJ26" i="1" s="1"/>
  <c r="AI27" i="1"/>
  <c r="AJ27" i="1" s="1"/>
  <c r="AI28" i="1"/>
  <c r="AJ28" i="1" s="1"/>
  <c r="AI29" i="1"/>
  <c r="AJ29" i="1" s="1"/>
  <c r="AI30" i="1"/>
  <c r="AJ30" i="1" s="1"/>
  <c r="AI31" i="1"/>
  <c r="AJ31" i="1" s="1"/>
  <c r="AI32" i="1"/>
  <c r="AJ32" i="1" s="1"/>
  <c r="AI33" i="1"/>
  <c r="AJ33" i="1" s="1"/>
  <c r="AI34" i="1"/>
  <c r="AJ34" i="1" s="1"/>
  <c r="AI35" i="1"/>
  <c r="AJ35" i="1" s="1"/>
  <c r="AI36" i="1"/>
  <c r="AJ36" i="1" s="1"/>
  <c r="AI37" i="1"/>
  <c r="AJ37" i="1" s="1"/>
  <c r="AI38" i="1"/>
  <c r="AJ38" i="1" s="1"/>
  <c r="AI39" i="1"/>
  <c r="AJ39" i="1" s="1"/>
  <c r="AI40" i="1"/>
  <c r="AJ40" i="1" s="1"/>
  <c r="AI41" i="1"/>
  <c r="AJ41" i="1" s="1"/>
  <c r="AI42" i="1"/>
  <c r="AJ42" i="1" s="1"/>
  <c r="AI43" i="1"/>
  <c r="AJ43" i="1" s="1"/>
  <c r="AI44" i="1"/>
  <c r="AJ44" i="1" s="1"/>
  <c r="AI45" i="1"/>
  <c r="AJ45" i="1" s="1"/>
  <c r="AI46" i="1"/>
  <c r="AJ46" i="1" s="1"/>
  <c r="AI47" i="1"/>
  <c r="AJ47" i="1" s="1"/>
  <c r="AI48" i="1"/>
  <c r="AJ48" i="1" s="1"/>
  <c r="AI49" i="1"/>
  <c r="AJ49" i="1" s="1"/>
  <c r="AI50" i="1"/>
  <c r="AJ50" i="1" s="1"/>
  <c r="AI51" i="1"/>
  <c r="AJ51" i="1" s="1"/>
  <c r="AI52" i="1"/>
  <c r="AJ52" i="1" s="1"/>
  <c r="AI53" i="1"/>
  <c r="AJ53" i="1" s="1"/>
  <c r="AI54" i="1"/>
  <c r="AJ54" i="1" s="1"/>
  <c r="AI55" i="1"/>
  <c r="AJ55" i="1" s="1"/>
  <c r="AI56" i="1"/>
  <c r="AJ56" i="1" s="1"/>
  <c r="AI57" i="1"/>
  <c r="AJ57" i="1" s="1"/>
  <c r="AI58" i="1"/>
  <c r="AJ58" i="1" s="1"/>
  <c r="AI59" i="1"/>
  <c r="AJ59" i="1" s="1"/>
  <c r="AI60" i="1"/>
  <c r="AJ60" i="1" s="1"/>
  <c r="AI61" i="1"/>
  <c r="AJ61" i="1" s="1"/>
  <c r="AI62" i="1"/>
  <c r="AJ62" i="1" s="1"/>
  <c r="AI63" i="1"/>
  <c r="AJ63" i="1" s="1"/>
  <c r="AI64" i="1"/>
  <c r="AJ64" i="1" s="1"/>
  <c r="AI65" i="1"/>
  <c r="AJ65" i="1" s="1"/>
  <c r="AI66" i="1"/>
  <c r="AJ66" i="1" s="1"/>
  <c r="AI67" i="1"/>
  <c r="AJ67" i="1" s="1"/>
  <c r="AI68" i="1"/>
  <c r="AJ68" i="1" s="1"/>
  <c r="AI69" i="1"/>
  <c r="AJ69" i="1" s="1"/>
  <c r="AI70" i="1"/>
  <c r="AJ70" i="1" s="1"/>
  <c r="AI71" i="1"/>
  <c r="AJ71" i="1" s="1"/>
  <c r="AI72" i="1"/>
  <c r="AJ72" i="1" s="1"/>
  <c r="AI73" i="1"/>
  <c r="AJ73" i="1" s="1"/>
  <c r="AI74" i="1"/>
  <c r="AJ74" i="1" s="1"/>
  <c r="AI75" i="1"/>
  <c r="AJ75" i="1" s="1"/>
  <c r="AI76" i="1"/>
  <c r="AJ76" i="1" s="1"/>
  <c r="AI77" i="1"/>
  <c r="AJ77" i="1" s="1"/>
  <c r="AI78" i="1"/>
  <c r="AJ78" i="1" s="1"/>
  <c r="AI79" i="1"/>
  <c r="AJ79" i="1" s="1"/>
  <c r="AI80" i="1"/>
  <c r="AJ80" i="1" s="1"/>
  <c r="AI81" i="1"/>
  <c r="AJ81" i="1" s="1"/>
  <c r="AI82" i="1"/>
  <c r="AJ82" i="1" s="1"/>
  <c r="AI83" i="1"/>
  <c r="AJ83" i="1" s="1"/>
  <c r="AI84" i="1"/>
  <c r="AJ84" i="1" s="1"/>
  <c r="AI85" i="1"/>
  <c r="AJ85" i="1" s="1"/>
  <c r="AI86" i="1"/>
  <c r="AJ86" i="1" s="1"/>
  <c r="AI87" i="1"/>
  <c r="AJ87" i="1" s="1"/>
  <c r="AI88" i="1"/>
  <c r="AJ88" i="1" s="1"/>
  <c r="AI89" i="1"/>
  <c r="AJ89" i="1" s="1"/>
  <c r="AI90" i="1"/>
  <c r="AJ90" i="1" s="1"/>
  <c r="AI91" i="1"/>
  <c r="AJ91" i="1" s="1"/>
  <c r="AI92" i="1"/>
  <c r="AJ92" i="1" s="1"/>
  <c r="AI93" i="1"/>
  <c r="AJ93" i="1" s="1"/>
  <c r="AI94" i="1"/>
  <c r="AJ94" i="1" s="1"/>
  <c r="AI95" i="1"/>
  <c r="AJ95" i="1" s="1"/>
  <c r="AI96" i="1"/>
  <c r="AJ96" i="1" s="1"/>
  <c r="AI97" i="1"/>
  <c r="AJ97" i="1" s="1"/>
  <c r="AI98" i="1"/>
  <c r="AJ98" i="1" s="1"/>
  <c r="AI99" i="1"/>
  <c r="AJ99" i="1" s="1"/>
  <c r="AI100" i="1"/>
  <c r="AJ100" i="1" s="1"/>
  <c r="AI101" i="1"/>
  <c r="AJ101" i="1" s="1"/>
  <c r="AI102" i="1"/>
  <c r="AJ102" i="1" s="1"/>
  <c r="AI103" i="1"/>
  <c r="AJ103" i="1" s="1"/>
  <c r="AI104" i="1"/>
  <c r="AJ104" i="1" s="1"/>
  <c r="AI105" i="1"/>
  <c r="AJ105" i="1" s="1"/>
  <c r="AI106" i="1"/>
  <c r="AJ106" i="1" s="1"/>
  <c r="AI107" i="1"/>
  <c r="AJ107" i="1" s="1"/>
  <c r="AI108" i="1"/>
  <c r="AJ108" i="1" s="1"/>
  <c r="AI109" i="1"/>
  <c r="AJ109" i="1" s="1"/>
  <c r="AI110" i="1"/>
  <c r="AJ110" i="1" s="1"/>
  <c r="AI111" i="1"/>
  <c r="AJ111" i="1" s="1"/>
  <c r="AI112" i="1"/>
  <c r="AJ112" i="1" s="1"/>
  <c r="AI113" i="1"/>
  <c r="AJ113" i="1" s="1"/>
  <c r="AI114" i="1"/>
  <c r="AJ114" i="1" s="1"/>
  <c r="AI115" i="1"/>
  <c r="AJ115" i="1" s="1"/>
  <c r="AI116" i="1"/>
  <c r="AJ116" i="1" s="1"/>
  <c r="AI117" i="1"/>
  <c r="AJ117" i="1" s="1"/>
  <c r="AI118" i="1"/>
  <c r="AJ118" i="1" s="1"/>
  <c r="AI119" i="1"/>
  <c r="AJ119" i="1" s="1"/>
  <c r="AI120" i="1"/>
  <c r="AJ120" i="1" s="1"/>
  <c r="AI121" i="1"/>
  <c r="AJ121" i="1" s="1"/>
  <c r="AI122" i="1"/>
  <c r="AJ122" i="1" s="1"/>
  <c r="AI123" i="1"/>
  <c r="AJ123" i="1" s="1"/>
  <c r="AI124" i="1"/>
  <c r="AJ124" i="1" s="1"/>
  <c r="AI125" i="1"/>
  <c r="AJ125" i="1" s="1"/>
  <c r="AI126" i="1"/>
  <c r="AJ126" i="1" s="1"/>
  <c r="AI127" i="1"/>
  <c r="AJ127" i="1" s="1"/>
  <c r="AI128" i="1"/>
  <c r="AJ128" i="1" s="1"/>
  <c r="AI129" i="1"/>
  <c r="AJ129" i="1" s="1"/>
  <c r="AI130" i="1"/>
  <c r="AJ130" i="1" s="1"/>
  <c r="AI131" i="1"/>
  <c r="AJ131" i="1" s="1"/>
  <c r="AI132" i="1"/>
  <c r="AJ132" i="1" s="1"/>
  <c r="AI133" i="1"/>
  <c r="AJ133" i="1" s="1"/>
  <c r="AI134" i="1"/>
  <c r="AJ134" i="1" s="1"/>
  <c r="AI135" i="1"/>
  <c r="AJ135" i="1" s="1"/>
  <c r="AI136" i="1"/>
  <c r="AJ136" i="1" s="1"/>
  <c r="AI137" i="1"/>
  <c r="AJ137" i="1" s="1"/>
  <c r="AI138" i="1"/>
  <c r="AJ138" i="1" s="1"/>
  <c r="AI139" i="1"/>
  <c r="AJ139" i="1" s="1"/>
  <c r="AI140" i="1"/>
  <c r="AJ140" i="1" s="1"/>
  <c r="AI141" i="1"/>
  <c r="AJ141" i="1" s="1"/>
  <c r="AI142" i="1"/>
  <c r="AJ142" i="1" s="1"/>
  <c r="AI143" i="1"/>
  <c r="AJ143" i="1" s="1"/>
  <c r="AI144" i="1"/>
  <c r="AJ144" i="1" s="1"/>
  <c r="AI145" i="1"/>
  <c r="AJ145" i="1" s="1"/>
  <c r="AI146" i="1"/>
  <c r="AJ146" i="1" s="1"/>
  <c r="AI147" i="1"/>
  <c r="AJ147" i="1" s="1"/>
  <c r="AI148" i="1"/>
  <c r="AJ148" i="1" s="1"/>
  <c r="AI149" i="1"/>
  <c r="AJ149" i="1" s="1"/>
  <c r="AI150" i="1"/>
  <c r="AJ150" i="1" s="1"/>
  <c r="AI151" i="1"/>
  <c r="AJ151" i="1" s="1"/>
  <c r="AI152" i="1"/>
  <c r="AJ152" i="1" s="1"/>
  <c r="AI153" i="1"/>
  <c r="AJ153" i="1" s="1"/>
  <c r="AI154" i="1"/>
  <c r="AJ154" i="1" s="1"/>
  <c r="AI155" i="1"/>
  <c r="AJ155" i="1" s="1"/>
  <c r="AI156" i="1"/>
  <c r="AJ156" i="1" s="1"/>
  <c r="AI157" i="1"/>
  <c r="AJ157" i="1" s="1"/>
  <c r="AI158" i="1"/>
  <c r="AJ158" i="1" s="1"/>
  <c r="AI159" i="1"/>
  <c r="AJ159" i="1" s="1"/>
  <c r="AI160" i="1"/>
  <c r="AJ160" i="1" s="1"/>
  <c r="AI161" i="1"/>
  <c r="AJ161" i="1" s="1"/>
  <c r="AI162" i="1"/>
  <c r="AJ162" i="1" s="1"/>
  <c r="AI163" i="1"/>
  <c r="AJ163" i="1" s="1"/>
  <c r="AI164" i="1"/>
  <c r="AJ164" i="1" s="1"/>
  <c r="AI165" i="1"/>
  <c r="AJ165" i="1" s="1"/>
  <c r="AI166" i="1"/>
  <c r="AJ166" i="1" s="1"/>
  <c r="AI167" i="1"/>
  <c r="AJ167" i="1" s="1"/>
  <c r="AI168" i="1"/>
  <c r="AJ168" i="1" s="1"/>
  <c r="AI169" i="1"/>
  <c r="AJ169" i="1" s="1"/>
  <c r="AI170" i="1"/>
  <c r="AJ170" i="1" s="1"/>
  <c r="AI171" i="1"/>
  <c r="AJ171" i="1" s="1"/>
  <c r="AI172" i="1"/>
  <c r="AJ172" i="1" s="1"/>
  <c r="AI173" i="1"/>
  <c r="AJ173" i="1" s="1"/>
  <c r="AI174" i="1"/>
  <c r="AJ174" i="1" s="1"/>
  <c r="AI175" i="1"/>
  <c r="AJ175" i="1" s="1"/>
  <c r="AI176" i="1"/>
  <c r="AJ176" i="1" s="1"/>
  <c r="AI177" i="1"/>
  <c r="AJ177" i="1" s="1"/>
  <c r="AI178" i="1"/>
  <c r="AJ178" i="1" s="1"/>
  <c r="AI179" i="1"/>
  <c r="AJ179" i="1" s="1"/>
  <c r="AI180" i="1"/>
  <c r="AJ180" i="1" s="1"/>
  <c r="AI181" i="1"/>
  <c r="AJ181" i="1" s="1"/>
  <c r="AI182" i="1"/>
  <c r="AJ182" i="1" s="1"/>
  <c r="AI183" i="1"/>
  <c r="AJ183" i="1" s="1"/>
  <c r="AI184" i="1"/>
  <c r="AJ184" i="1" s="1"/>
  <c r="AI185" i="1"/>
  <c r="AJ185" i="1" s="1"/>
  <c r="AI186" i="1"/>
  <c r="AJ186" i="1" s="1"/>
  <c r="AI187" i="1"/>
  <c r="AJ187" i="1" s="1"/>
  <c r="AI188" i="1"/>
  <c r="AJ188" i="1" s="1"/>
  <c r="AI189" i="1"/>
  <c r="AJ189" i="1" s="1"/>
  <c r="AI190" i="1"/>
  <c r="AJ190" i="1" s="1"/>
  <c r="AI191" i="1"/>
  <c r="AJ191" i="1" s="1"/>
  <c r="AI192" i="1"/>
  <c r="AJ192" i="1" s="1"/>
  <c r="AI193" i="1"/>
  <c r="AJ193" i="1" s="1"/>
  <c r="AI194" i="1"/>
  <c r="AJ194" i="1" s="1"/>
  <c r="AI195" i="1"/>
  <c r="AJ195" i="1" s="1"/>
  <c r="AI196" i="1"/>
  <c r="AJ196" i="1" s="1"/>
  <c r="AI197" i="1"/>
  <c r="AJ197" i="1" s="1"/>
  <c r="AI198" i="1"/>
  <c r="AJ198" i="1" s="1"/>
  <c r="AI199" i="1"/>
  <c r="AJ199" i="1" s="1"/>
  <c r="AI200" i="1"/>
  <c r="AJ200" i="1" s="1"/>
  <c r="AI201" i="1"/>
  <c r="AJ201" i="1" s="1"/>
  <c r="AI202" i="1"/>
  <c r="AJ202" i="1" s="1"/>
  <c r="AI203" i="1"/>
  <c r="AJ203" i="1" s="1"/>
  <c r="AI204" i="1"/>
  <c r="AJ204" i="1" s="1"/>
  <c r="AI205" i="1"/>
  <c r="AJ205" i="1" s="1"/>
  <c r="AI206" i="1"/>
  <c r="AJ206" i="1" s="1"/>
  <c r="AI207" i="1"/>
  <c r="AJ207" i="1" s="1"/>
  <c r="AI208" i="1"/>
  <c r="AJ208" i="1" s="1"/>
  <c r="AI209" i="1"/>
  <c r="AJ209" i="1" s="1"/>
  <c r="AI210" i="1"/>
  <c r="AJ210" i="1" s="1"/>
  <c r="AI211" i="1"/>
  <c r="AJ211" i="1" s="1"/>
  <c r="AI212" i="1"/>
  <c r="AJ212" i="1" s="1"/>
  <c r="AI213" i="1"/>
  <c r="AJ213" i="1" s="1"/>
  <c r="AI214" i="1"/>
  <c r="AJ214" i="1" s="1"/>
  <c r="AI215" i="1"/>
  <c r="AJ215" i="1" s="1"/>
  <c r="AI216" i="1"/>
  <c r="AJ216" i="1" s="1"/>
  <c r="AI217" i="1"/>
  <c r="AJ217" i="1" s="1"/>
  <c r="AI218" i="1"/>
  <c r="AJ218" i="1" s="1"/>
  <c r="AI219" i="1"/>
  <c r="AJ219" i="1" s="1"/>
  <c r="AI220" i="1"/>
  <c r="AJ220" i="1" s="1"/>
  <c r="AI221" i="1"/>
  <c r="AJ221" i="1" s="1"/>
  <c r="AI222" i="1"/>
  <c r="AJ222" i="1" s="1"/>
  <c r="AI223" i="1"/>
  <c r="AJ223" i="1" s="1"/>
  <c r="AI224" i="1"/>
  <c r="AJ224" i="1" s="1"/>
  <c r="AI225" i="1"/>
  <c r="AJ225" i="1" s="1"/>
  <c r="AI226" i="1"/>
  <c r="AJ226" i="1" s="1"/>
  <c r="AI227" i="1"/>
  <c r="AJ227" i="1" s="1"/>
  <c r="AI228" i="1"/>
  <c r="AJ228" i="1" s="1"/>
  <c r="AI229" i="1"/>
  <c r="AJ229" i="1" s="1"/>
  <c r="AI230" i="1"/>
  <c r="AJ230" i="1" s="1"/>
  <c r="AI231" i="1"/>
  <c r="AJ231" i="1" s="1"/>
  <c r="AI232" i="1"/>
  <c r="AJ232" i="1" s="1"/>
  <c r="AI233" i="1"/>
  <c r="AJ233" i="1" s="1"/>
  <c r="AI234" i="1"/>
  <c r="AJ234" i="1" s="1"/>
  <c r="AI235" i="1"/>
  <c r="AJ235" i="1" s="1"/>
  <c r="AI236" i="1"/>
  <c r="AJ236" i="1" s="1"/>
  <c r="AI237" i="1"/>
  <c r="AJ237" i="1" s="1"/>
  <c r="AI238" i="1"/>
  <c r="AJ238" i="1" s="1"/>
  <c r="AI239" i="1"/>
  <c r="AJ239" i="1" s="1"/>
  <c r="AI240" i="1"/>
  <c r="AJ240" i="1" s="1"/>
  <c r="AI241" i="1"/>
  <c r="AJ241" i="1" s="1"/>
  <c r="AI242" i="1"/>
  <c r="AJ242" i="1" s="1"/>
  <c r="AI243" i="1"/>
  <c r="AJ243" i="1" s="1"/>
  <c r="AI244" i="1"/>
  <c r="AJ244" i="1" s="1"/>
  <c r="AI245" i="1"/>
  <c r="AJ245" i="1" s="1"/>
  <c r="AI246" i="1"/>
  <c r="AJ246" i="1" s="1"/>
  <c r="AI247" i="1"/>
  <c r="AJ247" i="1" s="1"/>
  <c r="AI248" i="1"/>
  <c r="AJ248" i="1" s="1"/>
  <c r="AI249" i="1"/>
  <c r="AJ249" i="1" s="1"/>
  <c r="AI250" i="1"/>
  <c r="AJ250" i="1" s="1"/>
  <c r="AI251" i="1"/>
  <c r="AJ251" i="1" s="1"/>
  <c r="AI252" i="1"/>
  <c r="AJ252" i="1" s="1"/>
  <c r="AI253" i="1"/>
  <c r="AJ253" i="1" s="1"/>
  <c r="AI254" i="1"/>
  <c r="AJ254" i="1" s="1"/>
  <c r="AI255" i="1"/>
  <c r="AJ255" i="1" s="1"/>
  <c r="AI256" i="1"/>
  <c r="AJ256" i="1" s="1"/>
  <c r="AI257" i="1"/>
  <c r="AJ257" i="1" s="1"/>
  <c r="AI258" i="1"/>
  <c r="AJ258" i="1" s="1"/>
  <c r="AI259" i="1"/>
  <c r="AJ259" i="1" s="1"/>
  <c r="AI260" i="1"/>
  <c r="AJ260" i="1" s="1"/>
  <c r="AI261" i="1"/>
  <c r="AJ261" i="1" s="1"/>
  <c r="AI262" i="1"/>
  <c r="AJ262" i="1" s="1"/>
  <c r="AI263" i="1"/>
  <c r="AJ263" i="1" s="1"/>
  <c r="AI264" i="1"/>
  <c r="AJ264" i="1" s="1"/>
  <c r="AI265" i="1"/>
  <c r="AJ265" i="1" s="1"/>
  <c r="AI266" i="1"/>
  <c r="AJ266" i="1" s="1"/>
  <c r="AI267" i="1"/>
  <c r="AJ267" i="1" s="1"/>
  <c r="AI268" i="1"/>
  <c r="AJ268" i="1" s="1"/>
  <c r="AI269" i="1"/>
  <c r="AJ269" i="1" s="1"/>
  <c r="AI270" i="1"/>
  <c r="AJ270" i="1" s="1"/>
  <c r="AI271" i="1"/>
  <c r="AJ271" i="1" s="1"/>
  <c r="AI272" i="1"/>
  <c r="AJ272" i="1" s="1"/>
  <c r="AI273" i="1"/>
  <c r="AJ273" i="1" s="1"/>
  <c r="AI274" i="1"/>
  <c r="AJ274" i="1" s="1"/>
  <c r="AI275" i="1"/>
  <c r="AJ275" i="1" s="1"/>
  <c r="AI276" i="1"/>
  <c r="AJ276" i="1" s="1"/>
  <c r="AI277" i="1"/>
  <c r="AJ277" i="1" s="1"/>
  <c r="AI278" i="1"/>
  <c r="AJ278" i="1" s="1"/>
  <c r="AI279" i="1"/>
  <c r="AJ279" i="1" s="1"/>
  <c r="AI280" i="1"/>
  <c r="AJ280" i="1" s="1"/>
  <c r="AI281" i="1"/>
  <c r="AJ281" i="1" s="1"/>
  <c r="AI282" i="1"/>
  <c r="AJ282" i="1" s="1"/>
  <c r="AI283" i="1"/>
  <c r="AJ283" i="1" s="1"/>
  <c r="AI284" i="1"/>
  <c r="AJ284" i="1" s="1"/>
  <c r="AI285" i="1"/>
  <c r="AJ285" i="1" s="1"/>
  <c r="AI286" i="1"/>
  <c r="AJ286" i="1" s="1"/>
  <c r="AI287" i="1"/>
  <c r="AJ287" i="1" s="1"/>
  <c r="AI288" i="1"/>
  <c r="AJ288" i="1" s="1"/>
  <c r="AI289" i="1"/>
  <c r="AJ289" i="1" s="1"/>
  <c r="AI290" i="1"/>
  <c r="AJ290" i="1" s="1"/>
  <c r="AI291" i="1"/>
  <c r="AJ291" i="1" s="1"/>
  <c r="AI292" i="1"/>
  <c r="AJ292" i="1" s="1"/>
  <c r="AI293" i="1"/>
  <c r="AJ293" i="1" s="1"/>
  <c r="AI294" i="1"/>
  <c r="AJ294" i="1" s="1"/>
  <c r="AI295" i="1"/>
  <c r="AJ295" i="1" s="1"/>
  <c r="AI296" i="1"/>
  <c r="AJ296" i="1" s="1"/>
  <c r="AI297" i="1"/>
  <c r="AJ297" i="1" s="1"/>
  <c r="AI298" i="1"/>
  <c r="AJ298" i="1" s="1"/>
  <c r="AI299" i="1"/>
  <c r="AJ299" i="1" s="1"/>
  <c r="AI300" i="1"/>
  <c r="AJ300" i="1" s="1"/>
  <c r="AI301" i="1"/>
  <c r="AJ301" i="1" s="1"/>
  <c r="AI302" i="1"/>
  <c r="AJ302" i="1" s="1"/>
  <c r="AI303" i="1"/>
  <c r="AJ303" i="1" s="1"/>
  <c r="AI304" i="1"/>
  <c r="AJ304" i="1" s="1"/>
  <c r="AI305" i="1"/>
  <c r="AJ305" i="1" s="1"/>
  <c r="AI306" i="1"/>
  <c r="AJ306" i="1" s="1"/>
  <c r="AI307" i="1"/>
  <c r="AJ307" i="1" s="1"/>
  <c r="AI308" i="1"/>
  <c r="AJ308" i="1" s="1"/>
  <c r="AI309" i="1"/>
  <c r="AJ309" i="1" s="1"/>
  <c r="AI310" i="1"/>
  <c r="AJ310" i="1" s="1"/>
  <c r="AI311" i="1"/>
  <c r="AJ311" i="1" s="1"/>
  <c r="AI312" i="1"/>
  <c r="AJ312" i="1" s="1"/>
  <c r="AI313" i="1"/>
  <c r="AJ313" i="1" s="1"/>
  <c r="AI314" i="1"/>
  <c r="AJ314" i="1" s="1"/>
  <c r="AI315" i="1"/>
  <c r="AJ315" i="1" s="1"/>
  <c r="AI316" i="1"/>
  <c r="AJ316" i="1" s="1"/>
  <c r="AI317" i="1"/>
  <c r="AJ317" i="1" s="1"/>
  <c r="AI318" i="1"/>
  <c r="AJ318" i="1" s="1"/>
  <c r="AI319" i="1"/>
  <c r="AJ319" i="1" s="1"/>
  <c r="AI320" i="1"/>
  <c r="AJ320" i="1" s="1"/>
  <c r="AI321" i="1"/>
  <c r="AJ321" i="1" s="1"/>
  <c r="AI322" i="1"/>
  <c r="AJ322" i="1" s="1"/>
  <c r="AI323" i="1"/>
  <c r="AJ323" i="1" s="1"/>
  <c r="AI324" i="1"/>
  <c r="AJ324" i="1" s="1"/>
  <c r="AI325" i="1"/>
  <c r="AJ325" i="1" s="1"/>
  <c r="AI326" i="1"/>
  <c r="AJ326" i="1" s="1"/>
  <c r="AI327" i="1"/>
  <c r="AJ327" i="1" s="1"/>
  <c r="AI328" i="1"/>
  <c r="AJ328" i="1" s="1"/>
  <c r="AI329" i="1"/>
  <c r="AJ329" i="1" s="1"/>
  <c r="AI330" i="1"/>
  <c r="AJ330" i="1" s="1"/>
  <c r="AI331" i="1"/>
  <c r="AJ331" i="1" s="1"/>
  <c r="AI332" i="1"/>
  <c r="AJ332" i="1" s="1"/>
  <c r="AI333" i="1"/>
  <c r="AJ333" i="1" s="1"/>
  <c r="AI334" i="1"/>
  <c r="AJ334" i="1" s="1"/>
  <c r="AI335" i="1"/>
  <c r="AJ335" i="1" s="1"/>
  <c r="AI336" i="1"/>
  <c r="AJ336" i="1" s="1"/>
  <c r="AI337" i="1"/>
  <c r="AJ337" i="1" s="1"/>
  <c r="AI338" i="1"/>
  <c r="AJ338" i="1" s="1"/>
  <c r="AI339" i="1"/>
  <c r="AJ339" i="1" s="1"/>
  <c r="AI340" i="1"/>
  <c r="AJ340" i="1" s="1"/>
  <c r="AI341" i="1"/>
  <c r="AJ341" i="1" s="1"/>
  <c r="AI342" i="1"/>
  <c r="AJ342" i="1" s="1"/>
  <c r="AI343" i="1"/>
  <c r="AJ343" i="1" s="1"/>
  <c r="AI344" i="1"/>
  <c r="AJ344" i="1" s="1"/>
  <c r="AI345" i="1"/>
  <c r="AJ345" i="1" s="1"/>
  <c r="AI346" i="1"/>
  <c r="AJ346" i="1" s="1"/>
  <c r="AI347" i="1"/>
  <c r="AJ347" i="1" s="1"/>
  <c r="AI348" i="1"/>
  <c r="AJ348" i="1" s="1"/>
  <c r="AI349" i="1"/>
  <c r="AJ349" i="1" s="1"/>
  <c r="AI350" i="1"/>
  <c r="AJ350" i="1" s="1"/>
  <c r="AI351" i="1"/>
  <c r="AJ351" i="1" s="1"/>
  <c r="AI352" i="1"/>
  <c r="AJ352" i="1" s="1"/>
  <c r="AI353" i="1"/>
  <c r="AJ353" i="1" s="1"/>
  <c r="AI354" i="1"/>
  <c r="AJ354" i="1" s="1"/>
  <c r="AI355" i="1"/>
  <c r="AJ355" i="1" s="1"/>
  <c r="AI356" i="1"/>
  <c r="AJ356" i="1" s="1"/>
  <c r="AI357" i="1"/>
  <c r="AJ357" i="1" s="1"/>
  <c r="AI358" i="1"/>
  <c r="AJ358" i="1" s="1"/>
  <c r="AI359" i="1"/>
  <c r="AJ359" i="1" s="1"/>
  <c r="AI360" i="1"/>
  <c r="AJ360" i="1" s="1"/>
  <c r="AI361" i="1"/>
  <c r="AJ361" i="1" s="1"/>
  <c r="AI362" i="1"/>
  <c r="AJ362" i="1" s="1"/>
  <c r="AI363" i="1"/>
  <c r="AJ363" i="1" s="1"/>
  <c r="AI364" i="1"/>
  <c r="AJ364" i="1" s="1"/>
  <c r="AI365" i="1"/>
  <c r="AJ365" i="1" s="1"/>
  <c r="AI366" i="1"/>
  <c r="AJ366" i="1" s="1"/>
  <c r="AI367" i="1"/>
  <c r="AJ367" i="1" s="1"/>
  <c r="AI368" i="1"/>
  <c r="AJ368" i="1" s="1"/>
  <c r="AI369" i="1"/>
  <c r="AJ369" i="1" s="1"/>
  <c r="AI370" i="1"/>
  <c r="AJ370" i="1" s="1"/>
  <c r="AI371" i="1"/>
  <c r="AJ371" i="1" s="1"/>
  <c r="AI372" i="1"/>
  <c r="AJ372" i="1" s="1"/>
  <c r="AI373" i="1"/>
  <c r="AJ373" i="1" s="1"/>
  <c r="AI374" i="1"/>
  <c r="AJ374" i="1" s="1"/>
  <c r="AI375" i="1"/>
  <c r="AJ375" i="1" s="1"/>
  <c r="AI376" i="1"/>
  <c r="AJ376" i="1" s="1"/>
  <c r="AI377" i="1"/>
  <c r="AJ377" i="1" s="1"/>
  <c r="AI378" i="1"/>
  <c r="AJ378" i="1" s="1"/>
  <c r="AI379" i="1"/>
  <c r="AJ379" i="1" s="1"/>
  <c r="AI380" i="1"/>
  <c r="AJ380" i="1" s="1"/>
  <c r="AI381" i="1"/>
  <c r="AJ381" i="1" s="1"/>
  <c r="AI382" i="1"/>
  <c r="AJ382" i="1" s="1"/>
  <c r="AI383" i="1"/>
  <c r="AJ383" i="1" s="1"/>
  <c r="AI384" i="1"/>
  <c r="AJ384" i="1" s="1"/>
  <c r="AI385" i="1"/>
  <c r="AJ385" i="1" s="1"/>
  <c r="AI386" i="1"/>
  <c r="AJ386" i="1" s="1"/>
  <c r="AI387" i="1"/>
  <c r="AJ387" i="1" s="1"/>
  <c r="AI388" i="1"/>
  <c r="AJ388" i="1" s="1"/>
  <c r="AI389" i="1"/>
  <c r="AJ389" i="1" s="1"/>
  <c r="AI390" i="1"/>
  <c r="AJ390" i="1" s="1"/>
  <c r="AI391" i="1"/>
  <c r="AJ391" i="1" s="1"/>
  <c r="AI392" i="1"/>
  <c r="AJ392" i="1" s="1"/>
  <c r="AI393" i="1"/>
  <c r="AJ393" i="1" s="1"/>
  <c r="AI394" i="1"/>
  <c r="AJ394" i="1" s="1"/>
  <c r="AI395" i="1"/>
  <c r="AJ395" i="1" s="1"/>
  <c r="AI396" i="1"/>
  <c r="AJ396" i="1" s="1"/>
  <c r="AI397" i="1"/>
  <c r="AJ397" i="1" s="1"/>
  <c r="AI398" i="1"/>
  <c r="AJ398" i="1" s="1"/>
  <c r="AI399" i="1"/>
  <c r="AJ399" i="1" s="1"/>
  <c r="AI400" i="1"/>
  <c r="AJ400" i="1" s="1"/>
  <c r="AI401" i="1"/>
  <c r="AJ401" i="1" s="1"/>
  <c r="AI402" i="1"/>
  <c r="AJ402" i="1" s="1"/>
  <c r="AI403" i="1"/>
  <c r="AJ403" i="1" s="1"/>
  <c r="AI404" i="1"/>
  <c r="AJ404" i="1" s="1"/>
  <c r="AI405" i="1"/>
  <c r="AJ405" i="1" s="1"/>
  <c r="AI406" i="1"/>
  <c r="AJ406" i="1" s="1"/>
  <c r="AI407" i="1"/>
  <c r="AJ407" i="1" s="1"/>
  <c r="AI408" i="1"/>
  <c r="AJ408" i="1" s="1"/>
  <c r="AI409" i="1"/>
  <c r="AJ409" i="1" s="1"/>
  <c r="AI410" i="1"/>
  <c r="AJ410" i="1" s="1"/>
  <c r="AI411" i="1"/>
  <c r="AJ411" i="1" s="1"/>
  <c r="AI412" i="1"/>
  <c r="AJ412" i="1" s="1"/>
  <c r="AI413" i="1"/>
  <c r="AJ413" i="1" s="1"/>
  <c r="AI414" i="1"/>
  <c r="AJ414" i="1" s="1"/>
  <c r="AI415" i="1"/>
  <c r="AJ415" i="1" s="1"/>
  <c r="AI416" i="1"/>
  <c r="AJ416" i="1" s="1"/>
  <c r="AI417" i="1"/>
  <c r="AJ417" i="1" s="1"/>
  <c r="AI418" i="1"/>
  <c r="AJ418" i="1" s="1"/>
  <c r="AI419" i="1"/>
  <c r="AJ419" i="1" s="1"/>
  <c r="AI420" i="1"/>
  <c r="AJ420" i="1" s="1"/>
  <c r="AI421" i="1"/>
  <c r="AJ421" i="1" s="1"/>
  <c r="AI422" i="1"/>
  <c r="AJ422" i="1" s="1"/>
  <c r="AI423" i="1"/>
  <c r="AJ423" i="1" s="1"/>
  <c r="AI424" i="1"/>
  <c r="AJ424" i="1" s="1"/>
  <c r="AI425" i="1"/>
  <c r="AJ425" i="1" s="1"/>
  <c r="AI426" i="1"/>
  <c r="AJ426" i="1" s="1"/>
  <c r="AI427" i="1"/>
  <c r="AJ427" i="1" s="1"/>
  <c r="AI428" i="1"/>
  <c r="AJ428" i="1" s="1"/>
  <c r="AI429" i="1"/>
  <c r="AJ429" i="1" s="1"/>
  <c r="AI430" i="1"/>
  <c r="AJ430" i="1" s="1"/>
  <c r="AI431" i="1"/>
  <c r="AJ431" i="1" s="1"/>
  <c r="AI432" i="1"/>
  <c r="AJ432" i="1" s="1"/>
  <c r="AI433" i="1"/>
  <c r="AJ433" i="1" s="1"/>
  <c r="AI434" i="1"/>
  <c r="AJ434" i="1" s="1"/>
  <c r="AI435" i="1"/>
  <c r="AJ435" i="1" s="1"/>
  <c r="AI436" i="1"/>
  <c r="AJ436" i="1" s="1"/>
  <c r="AI437" i="1"/>
  <c r="AJ437" i="1" s="1"/>
  <c r="AI438" i="1"/>
  <c r="AJ438" i="1" s="1"/>
  <c r="AI439" i="1"/>
  <c r="AJ439" i="1" s="1"/>
  <c r="AI440" i="1"/>
  <c r="AJ440" i="1" s="1"/>
  <c r="AI441" i="1"/>
  <c r="AJ441" i="1" s="1"/>
  <c r="AI442" i="1"/>
  <c r="AJ442" i="1" s="1"/>
  <c r="AI443" i="1"/>
  <c r="AJ443" i="1" s="1"/>
  <c r="AI444" i="1"/>
  <c r="AJ444" i="1" s="1"/>
  <c r="AI445" i="1"/>
  <c r="AJ445" i="1" s="1"/>
  <c r="AI446" i="1"/>
  <c r="AJ446" i="1" s="1"/>
  <c r="AI447" i="1"/>
  <c r="AJ447" i="1" s="1"/>
  <c r="AI448" i="1"/>
  <c r="AJ448" i="1" s="1"/>
  <c r="AI449" i="1"/>
  <c r="AJ449" i="1" s="1"/>
  <c r="AI450" i="1"/>
  <c r="AJ450" i="1" s="1"/>
  <c r="AI451" i="1"/>
  <c r="AJ451" i="1" s="1"/>
  <c r="AI452" i="1"/>
  <c r="AJ452" i="1" s="1"/>
  <c r="AI453" i="1"/>
  <c r="AJ453" i="1" s="1"/>
  <c r="AI454" i="1"/>
  <c r="AJ454" i="1" s="1"/>
  <c r="AI455" i="1"/>
  <c r="AJ455" i="1" s="1"/>
  <c r="AI456" i="1"/>
  <c r="AJ456" i="1" s="1"/>
  <c r="AI457" i="1"/>
  <c r="AJ457" i="1" s="1"/>
  <c r="AI458" i="1"/>
  <c r="AJ458" i="1" s="1"/>
  <c r="AI459" i="1"/>
  <c r="AJ459" i="1" s="1"/>
  <c r="AI460" i="1"/>
  <c r="AJ460" i="1" s="1"/>
  <c r="AI461" i="1"/>
  <c r="AJ461" i="1" s="1"/>
  <c r="AI462" i="1"/>
  <c r="AJ462" i="1" s="1"/>
  <c r="AI463" i="1"/>
  <c r="AJ463" i="1" s="1"/>
  <c r="AI464" i="1"/>
  <c r="AJ464" i="1" s="1"/>
  <c r="AI465" i="1"/>
  <c r="AJ465" i="1" s="1"/>
  <c r="AI466" i="1"/>
  <c r="AJ466" i="1" s="1"/>
  <c r="AI467" i="1"/>
  <c r="AJ467" i="1" s="1"/>
  <c r="AI468" i="1"/>
  <c r="AJ468" i="1" s="1"/>
  <c r="AI469" i="1"/>
  <c r="AJ469" i="1" s="1"/>
  <c r="AI470" i="1"/>
  <c r="AJ470" i="1" s="1"/>
  <c r="AE2" i="1"/>
  <c r="AF2" i="1" s="1"/>
  <c r="AE3" i="1"/>
  <c r="AF3" i="1" s="1"/>
  <c r="AE4" i="1"/>
  <c r="AF4" i="1" s="1"/>
  <c r="AE5" i="1"/>
  <c r="AF5" i="1" s="1"/>
  <c r="AE6" i="1"/>
  <c r="AF6" i="1" s="1"/>
  <c r="AE7" i="1"/>
  <c r="AF7" i="1" s="1"/>
  <c r="AE8" i="1"/>
  <c r="AF8" i="1" s="1"/>
  <c r="AE9" i="1"/>
  <c r="AF9" i="1" s="1"/>
  <c r="AE10" i="1"/>
  <c r="AF10" i="1" s="1"/>
  <c r="AE11" i="1"/>
  <c r="AF11" i="1" s="1"/>
  <c r="AE12" i="1"/>
  <c r="AF12" i="1" s="1"/>
  <c r="AE13" i="1"/>
  <c r="AF13" i="1" s="1"/>
  <c r="AE14" i="1"/>
  <c r="AF14" i="1" s="1"/>
  <c r="AE15" i="1"/>
  <c r="AF15" i="1" s="1"/>
  <c r="AE16" i="1"/>
  <c r="AF16" i="1" s="1"/>
  <c r="AE17" i="1"/>
  <c r="AF17" i="1" s="1"/>
  <c r="AE18" i="1"/>
  <c r="AF18" i="1" s="1"/>
  <c r="AE19" i="1"/>
  <c r="AF19" i="1" s="1"/>
  <c r="AE20" i="1"/>
  <c r="AF20" i="1" s="1"/>
  <c r="AE21" i="1"/>
  <c r="AF21" i="1" s="1"/>
  <c r="AE22" i="1"/>
  <c r="AF22" i="1" s="1"/>
  <c r="AE23" i="1"/>
  <c r="AF23" i="1" s="1"/>
  <c r="AE24" i="1"/>
  <c r="AF24" i="1" s="1"/>
  <c r="AE25" i="1"/>
  <c r="AF25" i="1" s="1"/>
  <c r="AE26" i="1"/>
  <c r="AF26" i="1" s="1"/>
  <c r="AE27" i="1"/>
  <c r="AF27" i="1" s="1"/>
  <c r="AE28" i="1"/>
  <c r="AF28" i="1" s="1"/>
  <c r="AE29" i="1"/>
  <c r="AF29" i="1" s="1"/>
  <c r="AE30" i="1"/>
  <c r="AF30" i="1" s="1"/>
  <c r="AE31" i="1"/>
  <c r="AF31" i="1" s="1"/>
  <c r="AE32" i="1"/>
  <c r="AF32" i="1" s="1"/>
  <c r="AE33" i="1"/>
  <c r="AF33" i="1" s="1"/>
  <c r="AE34" i="1"/>
  <c r="AF34" i="1" s="1"/>
  <c r="AE35" i="1"/>
  <c r="AF35" i="1" s="1"/>
  <c r="AE36" i="1"/>
  <c r="AF36" i="1" s="1"/>
  <c r="AE37" i="1"/>
  <c r="AF37" i="1" s="1"/>
  <c r="AE38" i="1"/>
  <c r="AF38" i="1" s="1"/>
  <c r="AE39" i="1"/>
  <c r="AF39" i="1" s="1"/>
  <c r="AE40" i="1"/>
  <c r="AF40" i="1" s="1"/>
  <c r="AE41" i="1"/>
  <c r="AF41" i="1" s="1"/>
  <c r="AE42" i="1"/>
  <c r="AF42" i="1" s="1"/>
  <c r="AE43" i="1"/>
  <c r="AF43" i="1" s="1"/>
  <c r="AE44" i="1"/>
  <c r="AF44" i="1" s="1"/>
  <c r="AE45" i="1"/>
  <c r="AF45" i="1" s="1"/>
  <c r="AE46" i="1"/>
  <c r="AF46" i="1" s="1"/>
  <c r="AE47" i="1"/>
  <c r="AF47" i="1" s="1"/>
  <c r="AE48" i="1"/>
  <c r="AF48" i="1" s="1"/>
  <c r="AE49" i="1"/>
  <c r="AF49" i="1" s="1"/>
  <c r="AE50" i="1"/>
  <c r="AF50" i="1" s="1"/>
  <c r="AE51" i="1"/>
  <c r="AF51" i="1" s="1"/>
  <c r="AE52" i="1"/>
  <c r="AF52" i="1" s="1"/>
  <c r="AE53" i="1"/>
  <c r="AF53" i="1" s="1"/>
  <c r="AE54" i="1"/>
  <c r="AF54" i="1" s="1"/>
  <c r="AE55" i="1"/>
  <c r="AF55" i="1" s="1"/>
  <c r="AE56" i="1"/>
  <c r="AF56" i="1" s="1"/>
  <c r="AE57" i="1"/>
  <c r="AF57" i="1" s="1"/>
  <c r="AE58" i="1"/>
  <c r="AF58" i="1" s="1"/>
  <c r="AE59" i="1"/>
  <c r="AF59" i="1" s="1"/>
  <c r="AE60" i="1"/>
  <c r="AF60" i="1" s="1"/>
  <c r="AE61" i="1"/>
  <c r="AF61" i="1" s="1"/>
  <c r="AE62" i="1"/>
  <c r="AF62" i="1" s="1"/>
  <c r="AE63" i="1"/>
  <c r="AF63" i="1" s="1"/>
  <c r="AE64" i="1"/>
  <c r="AF64" i="1" s="1"/>
  <c r="AE65" i="1"/>
  <c r="AF65" i="1" s="1"/>
  <c r="AE66" i="1"/>
  <c r="AF66" i="1" s="1"/>
  <c r="AE67" i="1"/>
  <c r="AF67" i="1" s="1"/>
  <c r="AE68" i="1"/>
  <c r="AF68" i="1" s="1"/>
  <c r="AE69" i="1"/>
  <c r="AF69" i="1" s="1"/>
  <c r="AE70" i="1"/>
  <c r="AF70" i="1" s="1"/>
  <c r="AE71" i="1"/>
  <c r="AF71" i="1" s="1"/>
  <c r="AE72" i="1"/>
  <c r="AF72" i="1" s="1"/>
  <c r="AE73" i="1"/>
  <c r="AF73" i="1" s="1"/>
  <c r="AE74" i="1"/>
  <c r="AF74" i="1" s="1"/>
  <c r="AE75" i="1"/>
  <c r="AF75" i="1" s="1"/>
  <c r="AE76" i="1"/>
  <c r="AF76" i="1" s="1"/>
  <c r="AE77" i="1"/>
  <c r="AF77" i="1" s="1"/>
  <c r="AE78" i="1"/>
  <c r="AF78" i="1" s="1"/>
  <c r="AE79" i="1"/>
  <c r="AF79" i="1" s="1"/>
  <c r="AE80" i="1"/>
  <c r="AF80" i="1" s="1"/>
  <c r="AE81" i="1"/>
  <c r="AF81" i="1" s="1"/>
  <c r="AE82" i="1"/>
  <c r="AF82" i="1" s="1"/>
  <c r="AE83" i="1"/>
  <c r="AF83" i="1" s="1"/>
  <c r="AE84" i="1"/>
  <c r="AF84" i="1" s="1"/>
  <c r="AE85" i="1"/>
  <c r="AF85" i="1" s="1"/>
  <c r="AE86" i="1"/>
  <c r="AF86" i="1" s="1"/>
  <c r="AE87" i="1"/>
  <c r="AF87" i="1" s="1"/>
  <c r="AE88" i="1"/>
  <c r="AF88" i="1" s="1"/>
  <c r="AE89" i="1"/>
  <c r="AF89" i="1" s="1"/>
  <c r="AE90" i="1"/>
  <c r="AF90" i="1" s="1"/>
  <c r="AE91" i="1"/>
  <c r="AF91" i="1" s="1"/>
  <c r="AE92" i="1"/>
  <c r="AF92" i="1" s="1"/>
  <c r="AE93" i="1"/>
  <c r="AF93" i="1" s="1"/>
  <c r="AE94" i="1"/>
  <c r="AF94" i="1" s="1"/>
  <c r="AE95" i="1"/>
  <c r="AF95" i="1" s="1"/>
  <c r="AE96" i="1"/>
  <c r="AF96" i="1" s="1"/>
  <c r="AE97" i="1"/>
  <c r="AF97" i="1" s="1"/>
  <c r="AE98" i="1"/>
  <c r="AF98" i="1" s="1"/>
  <c r="AE99" i="1"/>
  <c r="AF99" i="1" s="1"/>
  <c r="AE100" i="1"/>
  <c r="AF100" i="1" s="1"/>
  <c r="AE101" i="1"/>
  <c r="AF101" i="1" s="1"/>
  <c r="AE102" i="1"/>
  <c r="AF102" i="1" s="1"/>
  <c r="AE103" i="1"/>
  <c r="AF103" i="1" s="1"/>
  <c r="AE104" i="1"/>
  <c r="AF104" i="1" s="1"/>
  <c r="AE105" i="1"/>
  <c r="AF105" i="1" s="1"/>
  <c r="AE106" i="1"/>
  <c r="AF106" i="1" s="1"/>
  <c r="AE107" i="1"/>
  <c r="AF107" i="1" s="1"/>
  <c r="AE108" i="1"/>
  <c r="AF108" i="1" s="1"/>
  <c r="AE109" i="1"/>
  <c r="AF109" i="1" s="1"/>
  <c r="AE110" i="1"/>
  <c r="AF110" i="1" s="1"/>
  <c r="AE111" i="1"/>
  <c r="AF111" i="1" s="1"/>
  <c r="AE112" i="1"/>
  <c r="AF112" i="1" s="1"/>
  <c r="AE113" i="1"/>
  <c r="AF113" i="1" s="1"/>
  <c r="AE114" i="1"/>
  <c r="AF114" i="1" s="1"/>
  <c r="AE115" i="1"/>
  <c r="AF115" i="1" s="1"/>
  <c r="AE116" i="1"/>
  <c r="AF116" i="1" s="1"/>
  <c r="AE117" i="1"/>
  <c r="AF117" i="1" s="1"/>
  <c r="AE118" i="1"/>
  <c r="AF118" i="1" s="1"/>
  <c r="AE119" i="1"/>
  <c r="AF119" i="1" s="1"/>
  <c r="AE120" i="1"/>
  <c r="AF120" i="1" s="1"/>
  <c r="AE121" i="1"/>
  <c r="AF121" i="1" s="1"/>
  <c r="AE122" i="1"/>
  <c r="AF122" i="1" s="1"/>
  <c r="AE123" i="1"/>
  <c r="AF123" i="1" s="1"/>
  <c r="AE124" i="1"/>
  <c r="AF124" i="1" s="1"/>
  <c r="AE125" i="1"/>
  <c r="AF125" i="1" s="1"/>
  <c r="AE126" i="1"/>
  <c r="AF126" i="1" s="1"/>
  <c r="AE127" i="1"/>
  <c r="AF127" i="1" s="1"/>
  <c r="AE128" i="1"/>
  <c r="AF128" i="1" s="1"/>
  <c r="AE129" i="1"/>
  <c r="AF129" i="1" s="1"/>
  <c r="AE130" i="1"/>
  <c r="AF130" i="1" s="1"/>
  <c r="AE131" i="1"/>
  <c r="AF131" i="1" s="1"/>
  <c r="AE132" i="1"/>
  <c r="AF132" i="1" s="1"/>
  <c r="AE133" i="1"/>
  <c r="AF133" i="1" s="1"/>
  <c r="AE134" i="1"/>
  <c r="AF134" i="1" s="1"/>
  <c r="AE135" i="1"/>
  <c r="AF135" i="1" s="1"/>
  <c r="AE136" i="1"/>
  <c r="AF136" i="1" s="1"/>
  <c r="AE137" i="1"/>
  <c r="AF137" i="1" s="1"/>
  <c r="AE138" i="1"/>
  <c r="AF138" i="1" s="1"/>
  <c r="AE139" i="1"/>
  <c r="AF139" i="1" s="1"/>
  <c r="AE140" i="1"/>
  <c r="AF140" i="1" s="1"/>
  <c r="AE141" i="1"/>
  <c r="AF141" i="1" s="1"/>
  <c r="AE142" i="1"/>
  <c r="AF142" i="1" s="1"/>
  <c r="AE143" i="1"/>
  <c r="AF143" i="1" s="1"/>
  <c r="AE144" i="1"/>
  <c r="AF144" i="1" s="1"/>
  <c r="AE145" i="1"/>
  <c r="AF145" i="1" s="1"/>
  <c r="AE146" i="1"/>
  <c r="AF146" i="1" s="1"/>
  <c r="AE147" i="1"/>
  <c r="AF147" i="1" s="1"/>
  <c r="AE148" i="1"/>
  <c r="AF148" i="1" s="1"/>
  <c r="AE149" i="1"/>
  <c r="AF149" i="1" s="1"/>
  <c r="AE150" i="1"/>
  <c r="AF150" i="1" s="1"/>
  <c r="AE151" i="1"/>
  <c r="AF151" i="1" s="1"/>
  <c r="AE152" i="1"/>
  <c r="AF152" i="1" s="1"/>
  <c r="AE153" i="1"/>
  <c r="AF153" i="1" s="1"/>
  <c r="AE154" i="1"/>
  <c r="AF154" i="1" s="1"/>
  <c r="AE155" i="1"/>
  <c r="AF155" i="1" s="1"/>
  <c r="AE156" i="1"/>
  <c r="AF156" i="1" s="1"/>
  <c r="AE157" i="1"/>
  <c r="AF157" i="1" s="1"/>
  <c r="AE158" i="1"/>
  <c r="AF158" i="1" s="1"/>
  <c r="AE159" i="1"/>
  <c r="AF159" i="1" s="1"/>
  <c r="AE160" i="1"/>
  <c r="AF160" i="1" s="1"/>
  <c r="AE161" i="1"/>
  <c r="AF161" i="1" s="1"/>
  <c r="AE162" i="1"/>
  <c r="AF162" i="1" s="1"/>
  <c r="AE163" i="1"/>
  <c r="AF163" i="1" s="1"/>
  <c r="AE164" i="1"/>
  <c r="AF164" i="1" s="1"/>
  <c r="AE165" i="1"/>
  <c r="AF165" i="1" s="1"/>
  <c r="AE166" i="1"/>
  <c r="AF166" i="1" s="1"/>
  <c r="AE167" i="1"/>
  <c r="AF167" i="1" s="1"/>
  <c r="AE168" i="1"/>
  <c r="AF168" i="1" s="1"/>
  <c r="AE169" i="1"/>
  <c r="AF169" i="1" s="1"/>
  <c r="AE170" i="1"/>
  <c r="AF170" i="1" s="1"/>
  <c r="AE171" i="1"/>
  <c r="AF171" i="1" s="1"/>
  <c r="AE172" i="1"/>
  <c r="AF172" i="1" s="1"/>
  <c r="AE173" i="1"/>
  <c r="AF173" i="1" s="1"/>
  <c r="AE174" i="1"/>
  <c r="AF174" i="1" s="1"/>
  <c r="AE175" i="1"/>
  <c r="AF175" i="1" s="1"/>
  <c r="AE176" i="1"/>
  <c r="AF176" i="1" s="1"/>
  <c r="AE177" i="1"/>
  <c r="AF177" i="1" s="1"/>
  <c r="AE178" i="1"/>
  <c r="AF178" i="1" s="1"/>
  <c r="AE179" i="1"/>
  <c r="AF179" i="1" s="1"/>
  <c r="AE180" i="1"/>
  <c r="AF180" i="1" s="1"/>
  <c r="AE181" i="1"/>
  <c r="AF181" i="1" s="1"/>
  <c r="AE182" i="1"/>
  <c r="AF182" i="1" s="1"/>
  <c r="AE183" i="1"/>
  <c r="AF183" i="1" s="1"/>
  <c r="AE184" i="1"/>
  <c r="AF184" i="1" s="1"/>
  <c r="AE185" i="1"/>
  <c r="AF185" i="1" s="1"/>
  <c r="AE186" i="1"/>
  <c r="AF186" i="1" s="1"/>
  <c r="AE187" i="1"/>
  <c r="AF187" i="1" s="1"/>
  <c r="AE188" i="1"/>
  <c r="AF188" i="1" s="1"/>
  <c r="AE189" i="1"/>
  <c r="AF189" i="1" s="1"/>
  <c r="AE190" i="1"/>
  <c r="AF190" i="1" s="1"/>
  <c r="AE191" i="1"/>
  <c r="AF191" i="1" s="1"/>
  <c r="AE192" i="1"/>
  <c r="AF192" i="1" s="1"/>
  <c r="AE193" i="1"/>
  <c r="AF193" i="1" s="1"/>
  <c r="AE194" i="1"/>
  <c r="AF194" i="1" s="1"/>
  <c r="AE195" i="1"/>
  <c r="AF195" i="1" s="1"/>
  <c r="AE196" i="1"/>
  <c r="AF196" i="1" s="1"/>
  <c r="AE197" i="1"/>
  <c r="AF197" i="1" s="1"/>
  <c r="AE198" i="1"/>
  <c r="AF198" i="1" s="1"/>
  <c r="AE199" i="1"/>
  <c r="AF199" i="1" s="1"/>
  <c r="AE200" i="1"/>
  <c r="AF200" i="1" s="1"/>
  <c r="AE201" i="1"/>
  <c r="AF201" i="1" s="1"/>
  <c r="AE202" i="1"/>
  <c r="AF202" i="1" s="1"/>
  <c r="AE203" i="1"/>
  <c r="AF203" i="1" s="1"/>
  <c r="AE204" i="1"/>
  <c r="AF204" i="1" s="1"/>
  <c r="AE205" i="1"/>
  <c r="AF205" i="1" s="1"/>
  <c r="AE206" i="1"/>
  <c r="AF206" i="1" s="1"/>
  <c r="AE207" i="1"/>
  <c r="AF207" i="1" s="1"/>
  <c r="AE208" i="1"/>
  <c r="AF208" i="1" s="1"/>
  <c r="AE209" i="1"/>
  <c r="AF209" i="1" s="1"/>
  <c r="AE210" i="1"/>
  <c r="AF210" i="1" s="1"/>
  <c r="AE211" i="1"/>
  <c r="AF211" i="1" s="1"/>
  <c r="AE212" i="1"/>
  <c r="AF212" i="1" s="1"/>
  <c r="AE213" i="1"/>
  <c r="AF213" i="1" s="1"/>
  <c r="AE214" i="1"/>
  <c r="AF214" i="1" s="1"/>
  <c r="AE215" i="1"/>
  <c r="AF215" i="1" s="1"/>
  <c r="AE216" i="1"/>
  <c r="AF216" i="1" s="1"/>
  <c r="AE217" i="1"/>
  <c r="AF217" i="1" s="1"/>
  <c r="AE218" i="1"/>
  <c r="AF218" i="1" s="1"/>
  <c r="AE219" i="1"/>
  <c r="AF219" i="1" s="1"/>
  <c r="AE220" i="1"/>
  <c r="AF220" i="1" s="1"/>
  <c r="AE221" i="1"/>
  <c r="AF221" i="1" s="1"/>
  <c r="AE222" i="1"/>
  <c r="AF222" i="1" s="1"/>
  <c r="AE223" i="1"/>
  <c r="AF223" i="1" s="1"/>
  <c r="AE224" i="1"/>
  <c r="AF224" i="1" s="1"/>
  <c r="AE225" i="1"/>
  <c r="AF225" i="1" s="1"/>
  <c r="AE226" i="1"/>
  <c r="AF226" i="1" s="1"/>
  <c r="AE227" i="1"/>
  <c r="AF227" i="1" s="1"/>
  <c r="AE228" i="1"/>
  <c r="AF228" i="1" s="1"/>
  <c r="AE229" i="1"/>
  <c r="AF229" i="1" s="1"/>
  <c r="AE230" i="1"/>
  <c r="AF230" i="1" s="1"/>
  <c r="AE231" i="1"/>
  <c r="AF231" i="1" s="1"/>
  <c r="AE232" i="1"/>
  <c r="AF232" i="1" s="1"/>
  <c r="AE233" i="1"/>
  <c r="AF233" i="1" s="1"/>
  <c r="AE234" i="1"/>
  <c r="AF234" i="1" s="1"/>
  <c r="AE235" i="1"/>
  <c r="AF235" i="1" s="1"/>
  <c r="AE236" i="1"/>
  <c r="AF236" i="1" s="1"/>
  <c r="AE237" i="1"/>
  <c r="AF237" i="1" s="1"/>
  <c r="AE238" i="1"/>
  <c r="AF238" i="1" s="1"/>
  <c r="AE239" i="1"/>
  <c r="AF239" i="1" s="1"/>
  <c r="AE240" i="1"/>
  <c r="AF240" i="1" s="1"/>
  <c r="AE241" i="1"/>
  <c r="AF241" i="1" s="1"/>
  <c r="AE242" i="1"/>
  <c r="AF242" i="1" s="1"/>
  <c r="AE243" i="1"/>
  <c r="AF243" i="1" s="1"/>
  <c r="AE244" i="1"/>
  <c r="AF244" i="1" s="1"/>
  <c r="AE245" i="1"/>
  <c r="AF245" i="1" s="1"/>
  <c r="AE246" i="1"/>
  <c r="AF246" i="1" s="1"/>
  <c r="AE247" i="1"/>
  <c r="AF247" i="1" s="1"/>
  <c r="AE248" i="1"/>
  <c r="AF248" i="1" s="1"/>
  <c r="AE249" i="1"/>
  <c r="AF249" i="1" s="1"/>
  <c r="AE250" i="1"/>
  <c r="AF250" i="1" s="1"/>
  <c r="AE251" i="1"/>
  <c r="AF251" i="1" s="1"/>
  <c r="AE252" i="1"/>
  <c r="AF252" i="1" s="1"/>
  <c r="AE253" i="1"/>
  <c r="AF253" i="1" s="1"/>
  <c r="AE254" i="1"/>
  <c r="AF254" i="1" s="1"/>
  <c r="AE255" i="1"/>
  <c r="AF255" i="1" s="1"/>
  <c r="AE256" i="1"/>
  <c r="AF256" i="1" s="1"/>
  <c r="AE257" i="1"/>
  <c r="AF257" i="1" s="1"/>
  <c r="AE258" i="1"/>
  <c r="AF258" i="1" s="1"/>
  <c r="AE259" i="1"/>
  <c r="AF259" i="1" s="1"/>
  <c r="AE260" i="1"/>
  <c r="AF260" i="1" s="1"/>
  <c r="AE261" i="1"/>
  <c r="AF261" i="1" s="1"/>
  <c r="AE262" i="1"/>
  <c r="AF262" i="1" s="1"/>
  <c r="AE263" i="1"/>
  <c r="AF263" i="1" s="1"/>
  <c r="AE264" i="1"/>
  <c r="AF264" i="1" s="1"/>
  <c r="AE265" i="1"/>
  <c r="AF265" i="1" s="1"/>
  <c r="AE266" i="1"/>
  <c r="AF266" i="1" s="1"/>
  <c r="AE267" i="1"/>
  <c r="AF267" i="1" s="1"/>
  <c r="AE268" i="1"/>
  <c r="AF268" i="1" s="1"/>
  <c r="AE269" i="1"/>
  <c r="AF269" i="1" s="1"/>
  <c r="AE270" i="1"/>
  <c r="AF270" i="1" s="1"/>
  <c r="AE271" i="1"/>
  <c r="AF271" i="1" s="1"/>
  <c r="AE272" i="1"/>
  <c r="AF272" i="1" s="1"/>
  <c r="AE273" i="1"/>
  <c r="AF273" i="1" s="1"/>
  <c r="AE274" i="1"/>
  <c r="AF274" i="1" s="1"/>
  <c r="AE275" i="1"/>
  <c r="AF275" i="1" s="1"/>
  <c r="AE276" i="1"/>
  <c r="AF276" i="1" s="1"/>
  <c r="AE277" i="1"/>
  <c r="AF277" i="1" s="1"/>
  <c r="AE278" i="1"/>
  <c r="AF278" i="1" s="1"/>
  <c r="AE279" i="1"/>
  <c r="AF279" i="1" s="1"/>
  <c r="AE280" i="1"/>
  <c r="AF280" i="1" s="1"/>
  <c r="AE281" i="1"/>
  <c r="AF281" i="1" s="1"/>
  <c r="AE282" i="1"/>
  <c r="AF282" i="1" s="1"/>
  <c r="AE283" i="1"/>
  <c r="AF283" i="1" s="1"/>
  <c r="AE284" i="1"/>
  <c r="AF284" i="1" s="1"/>
  <c r="AE285" i="1"/>
  <c r="AF285" i="1" s="1"/>
  <c r="AE286" i="1"/>
  <c r="AF286" i="1" s="1"/>
  <c r="AE287" i="1"/>
  <c r="AF287" i="1" s="1"/>
  <c r="AE288" i="1"/>
  <c r="AF288" i="1" s="1"/>
  <c r="AE289" i="1"/>
  <c r="AF289" i="1" s="1"/>
  <c r="AE290" i="1"/>
  <c r="AF290" i="1" s="1"/>
  <c r="AE291" i="1"/>
  <c r="AF291" i="1" s="1"/>
  <c r="AE292" i="1"/>
  <c r="AF292" i="1" s="1"/>
  <c r="AE293" i="1"/>
  <c r="AF293" i="1" s="1"/>
  <c r="AE294" i="1"/>
  <c r="AF294" i="1" s="1"/>
  <c r="AE295" i="1"/>
  <c r="AF295" i="1" s="1"/>
  <c r="AE296" i="1"/>
  <c r="AF296" i="1" s="1"/>
  <c r="AE297" i="1"/>
  <c r="AF297" i="1" s="1"/>
  <c r="AE298" i="1"/>
  <c r="AF298" i="1" s="1"/>
  <c r="AE299" i="1"/>
  <c r="AF299" i="1" s="1"/>
  <c r="AE300" i="1"/>
  <c r="AF300" i="1" s="1"/>
  <c r="AE301" i="1"/>
  <c r="AF301" i="1" s="1"/>
  <c r="AE302" i="1"/>
  <c r="AF302" i="1" s="1"/>
  <c r="AE303" i="1"/>
  <c r="AF303" i="1" s="1"/>
  <c r="AE304" i="1"/>
  <c r="AF304" i="1" s="1"/>
  <c r="AE305" i="1"/>
  <c r="AF305" i="1" s="1"/>
  <c r="AE306" i="1"/>
  <c r="AF306" i="1" s="1"/>
  <c r="AE307" i="1"/>
  <c r="AF307" i="1" s="1"/>
  <c r="AE308" i="1"/>
  <c r="AF308" i="1" s="1"/>
  <c r="AE309" i="1"/>
  <c r="AF309" i="1" s="1"/>
  <c r="AE310" i="1"/>
  <c r="AF310" i="1" s="1"/>
  <c r="AE311" i="1"/>
  <c r="AF311" i="1" s="1"/>
  <c r="AE312" i="1"/>
  <c r="AF312" i="1" s="1"/>
  <c r="AE313" i="1"/>
  <c r="AF313" i="1" s="1"/>
  <c r="AE314" i="1"/>
  <c r="AF314" i="1" s="1"/>
  <c r="AE315" i="1"/>
  <c r="AF315" i="1" s="1"/>
  <c r="AE316" i="1"/>
  <c r="AF316" i="1" s="1"/>
  <c r="AE317" i="1"/>
  <c r="AF317" i="1" s="1"/>
  <c r="AE318" i="1"/>
  <c r="AF318" i="1" s="1"/>
  <c r="AE319" i="1"/>
  <c r="AF319" i="1" s="1"/>
  <c r="AE320" i="1"/>
  <c r="AF320" i="1" s="1"/>
  <c r="AE321" i="1"/>
  <c r="AF321" i="1" s="1"/>
  <c r="AE322" i="1"/>
  <c r="AF322" i="1" s="1"/>
  <c r="AE323" i="1"/>
  <c r="AF323" i="1" s="1"/>
  <c r="AE324" i="1"/>
  <c r="AF324" i="1" s="1"/>
  <c r="AE325" i="1"/>
  <c r="AF325" i="1" s="1"/>
  <c r="AE326" i="1"/>
  <c r="AF326" i="1" s="1"/>
  <c r="AE327" i="1"/>
  <c r="AF327" i="1" s="1"/>
  <c r="AE328" i="1"/>
  <c r="AF328" i="1" s="1"/>
  <c r="AE329" i="1"/>
  <c r="AF329" i="1" s="1"/>
  <c r="AE330" i="1"/>
  <c r="AF330" i="1" s="1"/>
  <c r="AE331" i="1"/>
  <c r="AF331" i="1" s="1"/>
  <c r="AE332" i="1"/>
  <c r="AF332" i="1" s="1"/>
  <c r="AE333" i="1"/>
  <c r="AF333" i="1" s="1"/>
  <c r="AE334" i="1"/>
  <c r="AF334" i="1" s="1"/>
  <c r="AE335" i="1"/>
  <c r="AF335" i="1" s="1"/>
  <c r="AE336" i="1"/>
  <c r="AF336" i="1" s="1"/>
  <c r="AE337" i="1"/>
  <c r="AF337" i="1" s="1"/>
  <c r="AE338" i="1"/>
  <c r="AF338" i="1" s="1"/>
  <c r="AE339" i="1"/>
  <c r="AF339" i="1" s="1"/>
  <c r="AE340" i="1"/>
  <c r="AF340" i="1" s="1"/>
  <c r="AE341" i="1"/>
  <c r="AF341" i="1" s="1"/>
  <c r="AE342" i="1"/>
  <c r="AF342" i="1" s="1"/>
  <c r="AE343" i="1"/>
  <c r="AF343" i="1" s="1"/>
  <c r="AE344" i="1"/>
  <c r="AF344" i="1" s="1"/>
  <c r="AE345" i="1"/>
  <c r="AF345" i="1" s="1"/>
  <c r="AE346" i="1"/>
  <c r="AF346" i="1" s="1"/>
  <c r="AE347" i="1"/>
  <c r="AF347" i="1" s="1"/>
  <c r="AE348" i="1"/>
  <c r="AF348" i="1" s="1"/>
  <c r="AE349" i="1"/>
  <c r="AF349" i="1" s="1"/>
  <c r="AE350" i="1"/>
  <c r="AF350" i="1" s="1"/>
  <c r="AE351" i="1"/>
  <c r="AF351" i="1" s="1"/>
  <c r="AE352" i="1"/>
  <c r="AF352" i="1" s="1"/>
  <c r="AE353" i="1"/>
  <c r="AF353" i="1" s="1"/>
  <c r="AE354" i="1"/>
  <c r="AF354" i="1" s="1"/>
  <c r="AE355" i="1"/>
  <c r="AF355" i="1" s="1"/>
  <c r="AE356" i="1"/>
  <c r="AF356" i="1" s="1"/>
  <c r="AE357" i="1"/>
  <c r="AF357" i="1" s="1"/>
  <c r="AE358" i="1"/>
  <c r="AF358" i="1" s="1"/>
  <c r="AE359" i="1"/>
  <c r="AF359" i="1" s="1"/>
  <c r="AE360" i="1"/>
  <c r="AF360" i="1" s="1"/>
  <c r="AE361" i="1"/>
  <c r="AF361" i="1" s="1"/>
  <c r="AE362" i="1"/>
  <c r="AF362" i="1" s="1"/>
  <c r="AE363" i="1"/>
  <c r="AF363" i="1" s="1"/>
  <c r="AE364" i="1"/>
  <c r="AF364" i="1" s="1"/>
  <c r="AE365" i="1"/>
  <c r="AF365" i="1" s="1"/>
  <c r="AE366" i="1"/>
  <c r="AF366" i="1" s="1"/>
  <c r="AE367" i="1"/>
  <c r="AF367" i="1" s="1"/>
  <c r="AE368" i="1"/>
  <c r="AF368" i="1" s="1"/>
  <c r="AE369" i="1"/>
  <c r="AF369" i="1" s="1"/>
  <c r="AE370" i="1"/>
  <c r="AF370" i="1" s="1"/>
  <c r="AE371" i="1"/>
  <c r="AF371" i="1" s="1"/>
  <c r="AE372" i="1"/>
  <c r="AF372" i="1" s="1"/>
  <c r="AE373" i="1"/>
  <c r="AF373" i="1" s="1"/>
  <c r="AE374" i="1"/>
  <c r="AF374" i="1" s="1"/>
  <c r="AE375" i="1"/>
  <c r="AF375" i="1" s="1"/>
  <c r="AE376" i="1"/>
  <c r="AF376" i="1" s="1"/>
  <c r="AE377" i="1"/>
  <c r="AF377" i="1" s="1"/>
  <c r="AE378" i="1"/>
  <c r="AF378" i="1" s="1"/>
  <c r="AE379" i="1"/>
  <c r="AF379" i="1" s="1"/>
  <c r="AE380" i="1"/>
  <c r="AF380" i="1" s="1"/>
  <c r="AE381" i="1"/>
  <c r="AF381" i="1" s="1"/>
  <c r="AE382" i="1"/>
  <c r="AF382" i="1" s="1"/>
  <c r="AE383" i="1"/>
  <c r="AF383" i="1" s="1"/>
  <c r="AE384" i="1"/>
  <c r="AF384" i="1" s="1"/>
  <c r="AE385" i="1"/>
  <c r="AF385" i="1" s="1"/>
  <c r="AE386" i="1"/>
  <c r="AF386" i="1" s="1"/>
  <c r="AE387" i="1"/>
  <c r="AF387" i="1" s="1"/>
  <c r="AE388" i="1"/>
  <c r="AF388" i="1" s="1"/>
  <c r="AE389" i="1"/>
  <c r="AF389" i="1" s="1"/>
  <c r="AE390" i="1"/>
  <c r="AF390" i="1" s="1"/>
  <c r="AE391" i="1"/>
  <c r="AF391" i="1" s="1"/>
  <c r="AE392" i="1"/>
  <c r="AF392" i="1" s="1"/>
  <c r="AE393" i="1"/>
  <c r="AF393" i="1" s="1"/>
  <c r="AE394" i="1"/>
  <c r="AF394" i="1" s="1"/>
  <c r="AE395" i="1"/>
  <c r="AF395" i="1" s="1"/>
  <c r="AE396" i="1"/>
  <c r="AF396" i="1" s="1"/>
  <c r="AE397" i="1"/>
  <c r="AF397" i="1" s="1"/>
  <c r="AE398" i="1"/>
  <c r="AF398" i="1" s="1"/>
  <c r="AE399" i="1"/>
  <c r="AF399" i="1" s="1"/>
  <c r="AE400" i="1"/>
  <c r="AF400" i="1" s="1"/>
  <c r="AE401" i="1"/>
  <c r="AF401" i="1" s="1"/>
  <c r="AE402" i="1"/>
  <c r="AF402" i="1" s="1"/>
  <c r="AE403" i="1"/>
  <c r="AF403" i="1" s="1"/>
  <c r="AE404" i="1"/>
  <c r="AF404" i="1" s="1"/>
  <c r="AE405" i="1"/>
  <c r="AF405" i="1" s="1"/>
  <c r="AE406" i="1"/>
  <c r="AF406" i="1" s="1"/>
  <c r="AE407" i="1"/>
  <c r="AF407" i="1" s="1"/>
  <c r="AE408" i="1"/>
  <c r="AF408" i="1" s="1"/>
  <c r="AE409" i="1"/>
  <c r="AF409" i="1" s="1"/>
  <c r="AE410" i="1"/>
  <c r="AF410" i="1" s="1"/>
  <c r="AE411" i="1"/>
  <c r="AF411" i="1" s="1"/>
  <c r="AE412" i="1"/>
  <c r="AF412" i="1" s="1"/>
  <c r="AE413" i="1"/>
  <c r="AF413" i="1" s="1"/>
  <c r="AE414" i="1"/>
  <c r="AF414" i="1" s="1"/>
  <c r="AE415" i="1"/>
  <c r="AF415" i="1" s="1"/>
  <c r="AE416" i="1"/>
  <c r="AF416" i="1" s="1"/>
  <c r="AE417" i="1"/>
  <c r="AF417" i="1" s="1"/>
  <c r="AE418" i="1"/>
  <c r="AF418" i="1" s="1"/>
  <c r="AE419" i="1"/>
  <c r="AF419" i="1" s="1"/>
  <c r="AE420" i="1"/>
  <c r="AF420" i="1" s="1"/>
  <c r="AE421" i="1"/>
  <c r="AF421" i="1" s="1"/>
  <c r="AE422" i="1"/>
  <c r="AF422" i="1" s="1"/>
  <c r="AE423" i="1"/>
  <c r="AF423" i="1" s="1"/>
  <c r="AE424" i="1"/>
  <c r="AF424" i="1" s="1"/>
  <c r="AE425" i="1"/>
  <c r="AF425" i="1" s="1"/>
  <c r="AE426" i="1"/>
  <c r="AF426" i="1" s="1"/>
  <c r="AE427" i="1"/>
  <c r="AF427" i="1" s="1"/>
  <c r="AE428" i="1"/>
  <c r="AF428" i="1" s="1"/>
  <c r="AE429" i="1"/>
  <c r="AF429" i="1" s="1"/>
  <c r="AE430" i="1"/>
  <c r="AF430" i="1" s="1"/>
  <c r="AE431" i="1"/>
  <c r="AF431" i="1" s="1"/>
  <c r="AE432" i="1"/>
  <c r="AF432" i="1" s="1"/>
  <c r="AE433" i="1"/>
  <c r="AF433" i="1" s="1"/>
  <c r="AE434" i="1"/>
  <c r="AF434" i="1" s="1"/>
  <c r="AE435" i="1"/>
  <c r="AF435" i="1" s="1"/>
  <c r="AE436" i="1"/>
  <c r="AF436" i="1" s="1"/>
  <c r="AE437" i="1"/>
  <c r="AF437" i="1" s="1"/>
  <c r="AE438" i="1"/>
  <c r="AF438" i="1" s="1"/>
  <c r="AE439" i="1"/>
  <c r="AF439" i="1" s="1"/>
  <c r="AE440" i="1"/>
  <c r="AF440" i="1" s="1"/>
  <c r="AE441" i="1"/>
  <c r="AF441" i="1" s="1"/>
  <c r="AE442" i="1"/>
  <c r="AF442" i="1" s="1"/>
  <c r="AE443" i="1"/>
  <c r="AF443" i="1" s="1"/>
  <c r="AE444" i="1"/>
  <c r="AF444" i="1" s="1"/>
  <c r="AE445" i="1"/>
  <c r="AF445" i="1" s="1"/>
  <c r="AE446" i="1"/>
  <c r="AF446" i="1" s="1"/>
  <c r="AE447" i="1"/>
  <c r="AF447" i="1" s="1"/>
  <c r="AE448" i="1"/>
  <c r="AF448" i="1" s="1"/>
  <c r="AE449" i="1"/>
  <c r="AF449" i="1" s="1"/>
  <c r="AE450" i="1"/>
  <c r="AF450" i="1" s="1"/>
  <c r="AE451" i="1"/>
  <c r="AF451" i="1" s="1"/>
  <c r="AE452" i="1"/>
  <c r="AF452" i="1" s="1"/>
  <c r="AE453" i="1"/>
  <c r="AF453" i="1" s="1"/>
  <c r="AE454" i="1"/>
  <c r="AF454" i="1" s="1"/>
  <c r="AE455" i="1"/>
  <c r="AF455" i="1" s="1"/>
  <c r="AE456" i="1"/>
  <c r="AF456" i="1" s="1"/>
  <c r="AE457" i="1"/>
  <c r="AF457" i="1" s="1"/>
  <c r="AE458" i="1"/>
  <c r="AF458" i="1" s="1"/>
  <c r="AE459" i="1"/>
  <c r="AF459" i="1" s="1"/>
  <c r="AE460" i="1"/>
  <c r="AF460" i="1" s="1"/>
  <c r="AE461" i="1"/>
  <c r="AF461" i="1" s="1"/>
  <c r="AE462" i="1"/>
  <c r="AF462" i="1" s="1"/>
  <c r="AE463" i="1"/>
  <c r="AF463" i="1" s="1"/>
  <c r="AE464" i="1"/>
  <c r="AF464" i="1" s="1"/>
  <c r="AE465" i="1"/>
  <c r="AF465" i="1" s="1"/>
  <c r="AE466" i="1"/>
  <c r="AF466" i="1" s="1"/>
  <c r="AE467" i="1"/>
  <c r="AF467" i="1" s="1"/>
  <c r="AE468" i="1"/>
  <c r="AF468" i="1" s="1"/>
  <c r="AE469" i="1"/>
  <c r="AF469" i="1" s="1"/>
  <c r="AE470" i="1"/>
  <c r="AF470" i="1" s="1"/>
  <c r="AB3" i="1"/>
  <c r="AB4" i="1"/>
  <c r="AC4" i="1" s="1"/>
  <c r="AB5" i="1"/>
  <c r="AC5" i="1" s="1"/>
  <c r="AB6" i="1"/>
  <c r="AC6" i="1" s="1"/>
  <c r="AB7" i="1"/>
  <c r="AC7" i="1" s="1"/>
  <c r="AB8" i="1"/>
  <c r="AC8" i="1" s="1"/>
  <c r="AB9" i="1"/>
  <c r="AC9" i="1" s="1"/>
  <c r="AB10" i="1"/>
  <c r="AC10" i="1" s="1"/>
  <c r="AB11" i="1"/>
  <c r="AC11" i="1" s="1"/>
  <c r="AB12" i="1"/>
  <c r="AC12" i="1" s="1"/>
  <c r="AB13" i="1"/>
  <c r="AC13" i="1" s="1"/>
  <c r="AB14" i="1"/>
  <c r="AC14" i="1" s="1"/>
  <c r="AB15" i="1"/>
  <c r="AC15" i="1" s="1"/>
  <c r="AB16" i="1"/>
  <c r="AC16" i="1" s="1"/>
  <c r="AB17" i="1"/>
  <c r="AC17" i="1" s="1"/>
  <c r="AB18" i="1"/>
  <c r="AC18" i="1" s="1"/>
  <c r="AB19" i="1"/>
  <c r="AC19" i="1" s="1"/>
  <c r="AB20" i="1"/>
  <c r="AC20" i="1" s="1"/>
  <c r="AB21" i="1"/>
  <c r="AC21" i="1" s="1"/>
  <c r="AB22" i="1"/>
  <c r="AC22" i="1" s="1"/>
  <c r="AB23" i="1"/>
  <c r="AC23" i="1" s="1"/>
  <c r="AB24" i="1"/>
  <c r="AC24" i="1" s="1"/>
  <c r="AB25" i="1"/>
  <c r="AC25" i="1" s="1"/>
  <c r="AB26" i="1"/>
  <c r="AC26" i="1" s="1"/>
  <c r="AB27" i="1"/>
  <c r="AC27" i="1" s="1"/>
  <c r="AB28" i="1"/>
  <c r="AC28" i="1" s="1"/>
  <c r="AB29" i="1"/>
  <c r="AC29" i="1" s="1"/>
  <c r="AB30" i="1"/>
  <c r="AC30" i="1" s="1"/>
  <c r="AB31" i="1"/>
  <c r="AC31" i="1" s="1"/>
  <c r="AB32" i="1"/>
  <c r="AC32" i="1" s="1"/>
  <c r="AB33" i="1"/>
  <c r="AC33" i="1" s="1"/>
  <c r="AB34" i="1"/>
  <c r="AC34" i="1" s="1"/>
  <c r="AB35" i="1"/>
  <c r="AC35" i="1" s="1"/>
  <c r="AB36" i="1"/>
  <c r="AC36" i="1" s="1"/>
  <c r="AB37" i="1"/>
  <c r="AC37" i="1" s="1"/>
  <c r="AB38" i="1"/>
  <c r="AC38" i="1" s="1"/>
  <c r="AB39" i="1"/>
  <c r="AC39" i="1" s="1"/>
  <c r="AB40" i="1"/>
  <c r="AC40" i="1" s="1"/>
  <c r="AB41" i="1"/>
  <c r="AC41" i="1" s="1"/>
  <c r="AB42" i="1"/>
  <c r="AC42" i="1" s="1"/>
  <c r="AB43" i="1"/>
  <c r="AC43" i="1" s="1"/>
  <c r="AB44" i="1"/>
  <c r="AC44" i="1" s="1"/>
  <c r="AB45" i="1"/>
  <c r="AC45" i="1" s="1"/>
  <c r="AB46" i="1"/>
  <c r="AC46" i="1" s="1"/>
  <c r="AB47" i="1"/>
  <c r="AC47" i="1" s="1"/>
  <c r="AB48" i="1"/>
  <c r="AC48" i="1" s="1"/>
  <c r="AB49" i="1"/>
  <c r="AC49" i="1" s="1"/>
  <c r="AB50" i="1"/>
  <c r="AC50" i="1" s="1"/>
  <c r="AB51" i="1"/>
  <c r="AC51" i="1" s="1"/>
  <c r="AB52" i="1"/>
  <c r="AC52" i="1" s="1"/>
  <c r="AB53" i="1"/>
  <c r="AC53" i="1" s="1"/>
  <c r="AB54" i="1"/>
  <c r="AC54" i="1" s="1"/>
  <c r="AB55" i="1"/>
  <c r="AC55" i="1" s="1"/>
  <c r="AB56" i="1"/>
  <c r="AC56" i="1" s="1"/>
  <c r="AB57" i="1"/>
  <c r="AC57" i="1" s="1"/>
  <c r="AB58" i="1"/>
  <c r="AC58" i="1" s="1"/>
  <c r="AB59" i="1"/>
  <c r="AC59" i="1" s="1"/>
  <c r="AB60" i="1"/>
  <c r="AC60" i="1" s="1"/>
  <c r="AB61" i="1"/>
  <c r="AC61" i="1" s="1"/>
  <c r="AB62" i="1"/>
  <c r="AC62" i="1" s="1"/>
  <c r="AB63" i="1"/>
  <c r="AC63" i="1" s="1"/>
  <c r="AB64" i="1"/>
  <c r="AC64" i="1" s="1"/>
  <c r="AB65" i="1"/>
  <c r="AC65" i="1" s="1"/>
  <c r="AB66" i="1"/>
  <c r="AC66" i="1" s="1"/>
  <c r="AB67" i="1"/>
  <c r="AC67" i="1" s="1"/>
  <c r="AB68" i="1"/>
  <c r="AC68" i="1" s="1"/>
  <c r="AB69" i="1"/>
  <c r="AC69" i="1" s="1"/>
  <c r="AB70" i="1"/>
  <c r="AC70" i="1" s="1"/>
  <c r="AB71" i="1"/>
  <c r="AC71" i="1" s="1"/>
  <c r="AB72" i="1"/>
  <c r="AC72" i="1" s="1"/>
  <c r="AB73" i="1"/>
  <c r="AC73" i="1" s="1"/>
  <c r="AB74" i="1"/>
  <c r="AC74" i="1" s="1"/>
  <c r="AB75" i="1"/>
  <c r="AC75" i="1" s="1"/>
  <c r="AB76" i="1"/>
  <c r="AC76" i="1" s="1"/>
  <c r="AB77" i="1"/>
  <c r="AC77" i="1" s="1"/>
  <c r="AB78" i="1"/>
  <c r="AC78" i="1" s="1"/>
  <c r="AB79" i="1"/>
  <c r="AC79" i="1" s="1"/>
  <c r="AB80" i="1"/>
  <c r="AC80" i="1" s="1"/>
  <c r="AB81" i="1"/>
  <c r="AC81" i="1" s="1"/>
  <c r="AB82" i="1"/>
  <c r="AC82" i="1" s="1"/>
  <c r="AB83" i="1"/>
  <c r="AC83" i="1" s="1"/>
  <c r="AB84" i="1"/>
  <c r="AC84" i="1" s="1"/>
  <c r="AB85" i="1"/>
  <c r="AC85" i="1" s="1"/>
  <c r="AB86" i="1"/>
  <c r="AC86" i="1" s="1"/>
  <c r="AB87" i="1"/>
  <c r="AC87" i="1" s="1"/>
  <c r="AB88" i="1"/>
  <c r="AC88" i="1" s="1"/>
  <c r="AB89" i="1"/>
  <c r="AC89" i="1" s="1"/>
  <c r="AB90" i="1"/>
  <c r="AC90" i="1" s="1"/>
  <c r="AB91" i="1"/>
  <c r="AC91" i="1" s="1"/>
  <c r="AB92" i="1"/>
  <c r="AC92" i="1" s="1"/>
  <c r="AB93" i="1"/>
  <c r="AC93" i="1" s="1"/>
  <c r="AB94" i="1"/>
  <c r="AC94" i="1" s="1"/>
  <c r="AB95" i="1"/>
  <c r="AC95" i="1" s="1"/>
  <c r="AB96" i="1"/>
  <c r="AC96" i="1" s="1"/>
  <c r="AB97" i="1"/>
  <c r="AC97" i="1" s="1"/>
  <c r="AB98" i="1"/>
  <c r="AC98" i="1" s="1"/>
  <c r="AB99" i="1"/>
  <c r="AC99" i="1" s="1"/>
  <c r="AB100" i="1"/>
  <c r="AC100" i="1" s="1"/>
  <c r="AB101" i="1"/>
  <c r="AC101" i="1" s="1"/>
  <c r="AB102" i="1"/>
  <c r="AC102" i="1" s="1"/>
  <c r="AB103" i="1"/>
  <c r="AC103" i="1" s="1"/>
  <c r="AB104" i="1"/>
  <c r="AC104" i="1" s="1"/>
  <c r="AB105" i="1"/>
  <c r="AC105" i="1" s="1"/>
  <c r="AB106" i="1"/>
  <c r="AC106" i="1" s="1"/>
  <c r="AB107" i="1"/>
  <c r="AC107" i="1" s="1"/>
  <c r="AB108" i="1"/>
  <c r="AC108" i="1" s="1"/>
  <c r="AB109" i="1"/>
  <c r="AC109" i="1" s="1"/>
  <c r="AB110" i="1"/>
  <c r="AC110" i="1" s="1"/>
  <c r="AB111" i="1"/>
  <c r="AC111" i="1" s="1"/>
  <c r="AB112" i="1"/>
  <c r="AC112" i="1" s="1"/>
  <c r="AB113" i="1"/>
  <c r="AC113" i="1" s="1"/>
  <c r="AB114" i="1"/>
  <c r="AC114" i="1" s="1"/>
  <c r="AB115" i="1"/>
  <c r="AC115" i="1" s="1"/>
  <c r="AB116" i="1"/>
  <c r="AC116" i="1" s="1"/>
  <c r="AB117" i="1"/>
  <c r="AC117" i="1" s="1"/>
  <c r="AB118" i="1"/>
  <c r="AC118" i="1" s="1"/>
  <c r="AB119" i="1"/>
  <c r="AC119" i="1" s="1"/>
  <c r="AB120" i="1"/>
  <c r="AC120" i="1" s="1"/>
  <c r="AB121" i="1"/>
  <c r="AC121" i="1" s="1"/>
  <c r="AB122" i="1"/>
  <c r="AC122" i="1" s="1"/>
  <c r="AB123" i="1"/>
  <c r="AC123" i="1" s="1"/>
  <c r="AB124" i="1"/>
  <c r="AC124" i="1" s="1"/>
  <c r="AB125" i="1"/>
  <c r="AC125" i="1" s="1"/>
  <c r="AB126" i="1"/>
  <c r="AC126" i="1" s="1"/>
  <c r="AB127" i="1"/>
  <c r="AC127" i="1" s="1"/>
  <c r="AB128" i="1"/>
  <c r="AC128" i="1" s="1"/>
  <c r="AB129" i="1"/>
  <c r="AC129" i="1" s="1"/>
  <c r="AB130" i="1"/>
  <c r="AC130" i="1" s="1"/>
  <c r="AB131" i="1"/>
  <c r="AC131" i="1" s="1"/>
  <c r="AB132" i="1"/>
  <c r="AC132" i="1" s="1"/>
  <c r="AB133" i="1"/>
  <c r="AC133" i="1" s="1"/>
  <c r="AB134" i="1"/>
  <c r="AC134" i="1" s="1"/>
  <c r="AB135" i="1"/>
  <c r="AC135" i="1" s="1"/>
  <c r="AB136" i="1"/>
  <c r="AC136" i="1" s="1"/>
  <c r="AB137" i="1"/>
  <c r="AC137" i="1" s="1"/>
  <c r="AB138" i="1"/>
  <c r="AC138" i="1" s="1"/>
  <c r="AB139" i="1"/>
  <c r="AC139" i="1" s="1"/>
  <c r="AB140" i="1"/>
  <c r="AC140" i="1" s="1"/>
  <c r="AB141" i="1"/>
  <c r="AC141" i="1" s="1"/>
  <c r="AB142" i="1"/>
  <c r="AC142" i="1" s="1"/>
  <c r="AB143" i="1"/>
  <c r="AC143" i="1" s="1"/>
  <c r="AB144" i="1"/>
  <c r="AC144" i="1" s="1"/>
  <c r="AB145" i="1"/>
  <c r="AC145" i="1" s="1"/>
  <c r="AB146" i="1"/>
  <c r="AC146" i="1" s="1"/>
  <c r="AB147" i="1"/>
  <c r="AC147" i="1" s="1"/>
  <c r="AB148" i="1"/>
  <c r="AC148" i="1" s="1"/>
  <c r="AB149" i="1"/>
  <c r="AC149" i="1" s="1"/>
  <c r="AB150" i="1"/>
  <c r="AC150" i="1" s="1"/>
  <c r="AB151" i="1"/>
  <c r="AC151" i="1" s="1"/>
  <c r="AB152" i="1"/>
  <c r="AC152" i="1" s="1"/>
  <c r="AB153" i="1"/>
  <c r="AC153" i="1" s="1"/>
  <c r="AB154" i="1"/>
  <c r="AC154" i="1" s="1"/>
  <c r="AB155" i="1"/>
  <c r="AC155" i="1" s="1"/>
  <c r="AB156" i="1"/>
  <c r="AC156" i="1" s="1"/>
  <c r="AB157" i="1"/>
  <c r="AC157" i="1" s="1"/>
  <c r="AB158" i="1"/>
  <c r="AC158" i="1" s="1"/>
  <c r="AB159" i="1"/>
  <c r="AC159" i="1" s="1"/>
  <c r="AB160" i="1"/>
  <c r="AC160" i="1" s="1"/>
  <c r="AB161" i="1"/>
  <c r="AC161" i="1" s="1"/>
  <c r="AB162" i="1"/>
  <c r="AC162" i="1" s="1"/>
  <c r="AB163" i="1"/>
  <c r="AC163" i="1" s="1"/>
  <c r="AB164" i="1"/>
  <c r="AC164" i="1" s="1"/>
  <c r="AB165" i="1"/>
  <c r="AC165" i="1" s="1"/>
  <c r="AB166" i="1"/>
  <c r="AC166" i="1" s="1"/>
  <c r="AB167" i="1"/>
  <c r="AC167" i="1" s="1"/>
  <c r="AB168" i="1"/>
  <c r="AC168" i="1" s="1"/>
  <c r="AB169" i="1"/>
  <c r="AC169" i="1" s="1"/>
  <c r="AB170" i="1"/>
  <c r="AC170" i="1" s="1"/>
  <c r="AB171" i="1"/>
  <c r="AC171" i="1" s="1"/>
  <c r="AB172" i="1"/>
  <c r="AC172" i="1" s="1"/>
  <c r="AB173" i="1"/>
  <c r="AC173" i="1" s="1"/>
  <c r="AB174" i="1"/>
  <c r="AC174" i="1" s="1"/>
  <c r="AB175" i="1"/>
  <c r="AC175" i="1" s="1"/>
  <c r="AB176" i="1"/>
  <c r="AC176" i="1" s="1"/>
  <c r="AB177" i="1"/>
  <c r="AC177" i="1" s="1"/>
  <c r="AB178" i="1"/>
  <c r="AC178" i="1" s="1"/>
  <c r="AB179" i="1"/>
  <c r="AC179" i="1" s="1"/>
  <c r="AB180" i="1"/>
  <c r="AC180" i="1" s="1"/>
  <c r="AB181" i="1"/>
  <c r="AC181" i="1" s="1"/>
  <c r="AB182" i="1"/>
  <c r="AC182" i="1" s="1"/>
  <c r="AB183" i="1"/>
  <c r="AC183" i="1" s="1"/>
  <c r="AB184" i="1"/>
  <c r="AC184" i="1" s="1"/>
  <c r="AB185" i="1"/>
  <c r="AC185" i="1" s="1"/>
  <c r="AB186" i="1"/>
  <c r="AC186" i="1" s="1"/>
  <c r="AB187" i="1"/>
  <c r="AC187" i="1" s="1"/>
  <c r="AB188" i="1"/>
  <c r="AC188" i="1" s="1"/>
  <c r="AB189" i="1"/>
  <c r="AC189" i="1" s="1"/>
  <c r="AB190" i="1"/>
  <c r="AC190" i="1" s="1"/>
  <c r="AB191" i="1"/>
  <c r="AC191" i="1" s="1"/>
  <c r="AB192" i="1"/>
  <c r="AC192" i="1" s="1"/>
  <c r="AB193" i="1"/>
  <c r="AC193" i="1" s="1"/>
  <c r="AB194" i="1"/>
  <c r="AC194" i="1" s="1"/>
  <c r="AB195" i="1"/>
  <c r="AC195" i="1" s="1"/>
  <c r="AB196" i="1"/>
  <c r="AC196" i="1" s="1"/>
  <c r="AB197" i="1"/>
  <c r="AC197" i="1" s="1"/>
  <c r="AB198" i="1"/>
  <c r="AC198" i="1" s="1"/>
  <c r="AB199" i="1"/>
  <c r="AC199" i="1" s="1"/>
  <c r="AB200" i="1"/>
  <c r="AC200" i="1" s="1"/>
  <c r="AB201" i="1"/>
  <c r="AC201" i="1" s="1"/>
  <c r="AB202" i="1"/>
  <c r="AC202" i="1" s="1"/>
  <c r="AB203" i="1"/>
  <c r="AC203" i="1" s="1"/>
  <c r="AB204" i="1"/>
  <c r="AC204" i="1" s="1"/>
  <c r="AB205" i="1"/>
  <c r="AC205" i="1" s="1"/>
  <c r="AB206" i="1"/>
  <c r="AC206" i="1" s="1"/>
  <c r="AB207" i="1"/>
  <c r="AC207" i="1" s="1"/>
  <c r="AB208" i="1"/>
  <c r="AC208" i="1" s="1"/>
  <c r="AB209" i="1"/>
  <c r="AC209" i="1" s="1"/>
  <c r="AB210" i="1"/>
  <c r="AC210" i="1" s="1"/>
  <c r="AB211" i="1"/>
  <c r="AC211" i="1" s="1"/>
  <c r="AB212" i="1"/>
  <c r="AC212" i="1" s="1"/>
  <c r="AB213" i="1"/>
  <c r="AC213" i="1" s="1"/>
  <c r="AB214" i="1"/>
  <c r="AC214" i="1" s="1"/>
  <c r="AB215" i="1"/>
  <c r="AC215" i="1" s="1"/>
  <c r="AB216" i="1"/>
  <c r="AC216" i="1" s="1"/>
  <c r="AB217" i="1"/>
  <c r="AC217" i="1" s="1"/>
  <c r="AB218" i="1"/>
  <c r="AC218" i="1" s="1"/>
  <c r="AB219" i="1"/>
  <c r="AC219" i="1" s="1"/>
  <c r="AB220" i="1"/>
  <c r="AC220" i="1" s="1"/>
  <c r="AB221" i="1"/>
  <c r="AC221" i="1" s="1"/>
  <c r="AB222" i="1"/>
  <c r="AC222" i="1" s="1"/>
  <c r="AB223" i="1"/>
  <c r="AC223" i="1" s="1"/>
  <c r="AB224" i="1"/>
  <c r="AC224" i="1" s="1"/>
  <c r="AB225" i="1"/>
  <c r="AC225" i="1" s="1"/>
  <c r="AB226" i="1"/>
  <c r="AC226" i="1" s="1"/>
  <c r="AB227" i="1"/>
  <c r="AC227" i="1" s="1"/>
  <c r="AB228" i="1"/>
  <c r="AC228" i="1" s="1"/>
  <c r="AB229" i="1"/>
  <c r="AC229" i="1" s="1"/>
  <c r="AB230" i="1"/>
  <c r="AC230" i="1" s="1"/>
  <c r="AB231" i="1"/>
  <c r="AC231" i="1" s="1"/>
  <c r="AB232" i="1"/>
  <c r="AC232" i="1" s="1"/>
  <c r="AB233" i="1"/>
  <c r="AC233" i="1" s="1"/>
  <c r="AB234" i="1"/>
  <c r="AC234" i="1" s="1"/>
  <c r="AB235" i="1"/>
  <c r="AC235" i="1" s="1"/>
  <c r="AB236" i="1"/>
  <c r="AC236" i="1" s="1"/>
  <c r="AB237" i="1"/>
  <c r="AC237" i="1" s="1"/>
  <c r="AB238" i="1"/>
  <c r="AC238" i="1" s="1"/>
  <c r="AB239" i="1"/>
  <c r="AC239" i="1" s="1"/>
  <c r="AB240" i="1"/>
  <c r="AC240" i="1" s="1"/>
  <c r="AB241" i="1"/>
  <c r="AC241" i="1" s="1"/>
  <c r="AB242" i="1"/>
  <c r="AC242" i="1" s="1"/>
  <c r="AB243" i="1"/>
  <c r="AC243" i="1" s="1"/>
  <c r="AB244" i="1"/>
  <c r="AC244" i="1" s="1"/>
  <c r="AB245" i="1"/>
  <c r="AC245" i="1" s="1"/>
  <c r="AB246" i="1"/>
  <c r="AC246" i="1" s="1"/>
  <c r="AB248" i="1"/>
  <c r="AC248" i="1" s="1"/>
  <c r="AB249" i="1"/>
  <c r="AC249" i="1" s="1"/>
  <c r="AB250" i="1"/>
  <c r="AC250" i="1" s="1"/>
  <c r="AB251" i="1"/>
  <c r="AC251" i="1" s="1"/>
  <c r="AB252" i="1"/>
  <c r="AC252" i="1" s="1"/>
  <c r="AB253" i="1"/>
  <c r="AC253" i="1" s="1"/>
  <c r="AB254" i="1"/>
  <c r="AC254" i="1" s="1"/>
  <c r="AB255" i="1"/>
  <c r="AC255" i="1" s="1"/>
  <c r="AB256" i="1"/>
  <c r="AC256" i="1" s="1"/>
  <c r="AB257" i="1"/>
  <c r="AC257" i="1" s="1"/>
  <c r="AB258" i="1"/>
  <c r="AC258" i="1" s="1"/>
  <c r="AB259" i="1"/>
  <c r="AC259" i="1" s="1"/>
  <c r="AB260" i="1"/>
  <c r="AC260" i="1" s="1"/>
  <c r="AB261" i="1"/>
  <c r="AC261" i="1" s="1"/>
  <c r="AB262" i="1"/>
  <c r="AC262" i="1" s="1"/>
  <c r="AB263" i="1"/>
  <c r="AC263" i="1" s="1"/>
  <c r="AB264" i="1"/>
  <c r="AC264" i="1" s="1"/>
  <c r="AB265" i="1"/>
  <c r="AC265" i="1" s="1"/>
  <c r="AB266" i="1"/>
  <c r="AC266" i="1" s="1"/>
  <c r="AB267" i="1"/>
  <c r="AC267" i="1" s="1"/>
  <c r="AB268" i="1"/>
  <c r="AC268" i="1" s="1"/>
  <c r="AB269" i="1"/>
  <c r="AC269" i="1" s="1"/>
  <c r="AB270" i="1"/>
  <c r="AC270" i="1" s="1"/>
  <c r="AB271" i="1"/>
  <c r="AC271" i="1" s="1"/>
  <c r="AB272" i="1"/>
  <c r="AC272" i="1" s="1"/>
  <c r="AB273" i="1"/>
  <c r="AC273" i="1" s="1"/>
  <c r="AB274" i="1"/>
  <c r="AC274" i="1" s="1"/>
  <c r="AB275" i="1"/>
  <c r="AC275" i="1" s="1"/>
  <c r="AB276" i="1"/>
  <c r="AC276" i="1" s="1"/>
  <c r="AB277" i="1"/>
  <c r="AC277" i="1" s="1"/>
  <c r="AB278" i="1"/>
  <c r="AC278" i="1" s="1"/>
  <c r="AB279" i="1"/>
  <c r="AC279" i="1" s="1"/>
  <c r="AB280" i="1"/>
  <c r="AC280" i="1" s="1"/>
  <c r="AB281" i="1"/>
  <c r="AC281" i="1" s="1"/>
  <c r="AB282" i="1"/>
  <c r="AC282" i="1" s="1"/>
  <c r="AB283" i="1"/>
  <c r="AC283" i="1" s="1"/>
  <c r="AB284" i="1"/>
  <c r="AC284" i="1" s="1"/>
  <c r="AB285" i="1"/>
  <c r="AC285" i="1" s="1"/>
  <c r="AB286" i="1"/>
  <c r="AC286" i="1" s="1"/>
  <c r="AB287" i="1"/>
  <c r="AC287" i="1" s="1"/>
  <c r="AB288" i="1"/>
  <c r="AC288" i="1" s="1"/>
  <c r="AB289" i="1"/>
  <c r="AC289" i="1" s="1"/>
  <c r="AB290" i="1"/>
  <c r="AC290" i="1" s="1"/>
  <c r="AB291" i="1"/>
  <c r="AC291" i="1" s="1"/>
  <c r="AB292" i="1"/>
  <c r="AC292" i="1" s="1"/>
  <c r="AB293" i="1"/>
  <c r="AC293" i="1" s="1"/>
  <c r="AB294" i="1"/>
  <c r="AC294" i="1" s="1"/>
  <c r="AB295" i="1"/>
  <c r="AC295" i="1" s="1"/>
  <c r="AB296" i="1"/>
  <c r="AC296" i="1" s="1"/>
  <c r="AB297" i="1"/>
  <c r="AC297" i="1" s="1"/>
  <c r="AB298" i="1"/>
  <c r="AC298" i="1" s="1"/>
  <c r="AB299" i="1"/>
  <c r="AC299" i="1" s="1"/>
  <c r="AB300" i="1"/>
  <c r="AC300" i="1" s="1"/>
  <c r="AB301" i="1"/>
  <c r="AC301" i="1" s="1"/>
  <c r="AB302" i="1"/>
  <c r="AC302" i="1" s="1"/>
  <c r="AB303" i="1"/>
  <c r="AC303" i="1" s="1"/>
  <c r="AB304" i="1"/>
  <c r="AC304" i="1" s="1"/>
  <c r="AB305" i="1"/>
  <c r="AC305" i="1" s="1"/>
  <c r="AB306" i="1"/>
  <c r="AC306" i="1" s="1"/>
  <c r="AB307" i="1"/>
  <c r="AC307" i="1" s="1"/>
  <c r="AB308" i="1"/>
  <c r="AC308" i="1" s="1"/>
  <c r="AB309" i="1"/>
  <c r="AC309" i="1" s="1"/>
  <c r="AB310" i="1"/>
  <c r="AC310" i="1" s="1"/>
  <c r="AB311" i="1"/>
  <c r="AC311" i="1" s="1"/>
  <c r="AB312" i="1"/>
  <c r="AC312" i="1" s="1"/>
  <c r="AB313" i="1"/>
  <c r="AC313" i="1" s="1"/>
  <c r="AB314" i="1"/>
  <c r="AC314" i="1" s="1"/>
  <c r="AB315" i="1"/>
  <c r="AC315" i="1" s="1"/>
  <c r="AB316" i="1"/>
  <c r="AC316" i="1" s="1"/>
  <c r="AB317" i="1"/>
  <c r="AC317" i="1" s="1"/>
  <c r="AB318" i="1"/>
  <c r="AC318" i="1" s="1"/>
  <c r="AB319" i="1"/>
  <c r="AC319" i="1" s="1"/>
  <c r="AB320" i="1"/>
  <c r="AC320" i="1" s="1"/>
  <c r="AB321" i="1"/>
  <c r="AC321" i="1" s="1"/>
  <c r="AB322" i="1"/>
  <c r="AC322" i="1" s="1"/>
  <c r="AB323" i="1"/>
  <c r="AC323" i="1" s="1"/>
  <c r="AB324" i="1"/>
  <c r="AC324" i="1" s="1"/>
  <c r="AB325" i="1"/>
  <c r="AC325" i="1" s="1"/>
  <c r="AB326" i="1"/>
  <c r="AC326" i="1" s="1"/>
  <c r="AB327" i="1"/>
  <c r="AC327" i="1" s="1"/>
  <c r="AB328" i="1"/>
  <c r="AC328" i="1" s="1"/>
  <c r="AB329" i="1"/>
  <c r="AC329" i="1" s="1"/>
  <c r="AB330" i="1"/>
  <c r="AC330" i="1" s="1"/>
  <c r="AB331" i="1"/>
  <c r="AC331" i="1" s="1"/>
  <c r="AB332" i="1"/>
  <c r="AC332" i="1" s="1"/>
  <c r="AB333" i="1"/>
  <c r="AC333" i="1" s="1"/>
  <c r="AB334" i="1"/>
  <c r="AC334" i="1" s="1"/>
  <c r="AB335" i="1"/>
  <c r="AC335" i="1" s="1"/>
  <c r="AB336" i="1"/>
  <c r="AC336" i="1" s="1"/>
  <c r="AB337" i="1"/>
  <c r="AC337" i="1" s="1"/>
  <c r="AB338" i="1"/>
  <c r="AC338" i="1" s="1"/>
  <c r="AB339" i="1"/>
  <c r="AC339" i="1" s="1"/>
  <c r="AB340" i="1"/>
  <c r="AC340" i="1" s="1"/>
  <c r="AB341" i="1"/>
  <c r="AC341" i="1" s="1"/>
  <c r="AB342" i="1"/>
  <c r="AC342" i="1" s="1"/>
  <c r="AB343" i="1"/>
  <c r="AC343" i="1" s="1"/>
  <c r="AB344" i="1"/>
  <c r="AC344" i="1" s="1"/>
  <c r="AB345" i="1"/>
  <c r="AC345" i="1" s="1"/>
  <c r="AB346" i="1"/>
  <c r="AC346" i="1" s="1"/>
  <c r="AB347" i="1"/>
  <c r="AC347" i="1" s="1"/>
  <c r="AB348" i="1"/>
  <c r="AC348" i="1" s="1"/>
  <c r="AB349" i="1"/>
  <c r="AC349" i="1" s="1"/>
  <c r="AB350" i="1"/>
  <c r="AC350" i="1" s="1"/>
  <c r="AB351" i="1"/>
  <c r="AC351" i="1" s="1"/>
  <c r="AB352" i="1"/>
  <c r="AC352" i="1" s="1"/>
  <c r="AB353" i="1"/>
  <c r="AC353" i="1" s="1"/>
  <c r="AB354" i="1"/>
  <c r="AC354" i="1" s="1"/>
  <c r="AB355" i="1"/>
  <c r="AC355" i="1" s="1"/>
  <c r="AB356" i="1"/>
  <c r="AC356" i="1" s="1"/>
  <c r="AB357" i="1"/>
  <c r="AC357" i="1" s="1"/>
  <c r="AB358" i="1"/>
  <c r="AC358" i="1" s="1"/>
  <c r="AB359" i="1"/>
  <c r="AC359" i="1" s="1"/>
  <c r="AB360" i="1"/>
  <c r="AC360" i="1" s="1"/>
  <c r="AB361" i="1"/>
  <c r="AC361" i="1" s="1"/>
  <c r="AB362" i="1"/>
  <c r="AC362" i="1" s="1"/>
  <c r="AB363" i="1"/>
  <c r="AC363" i="1" s="1"/>
  <c r="AB364" i="1"/>
  <c r="AC364" i="1" s="1"/>
  <c r="AB365" i="1"/>
  <c r="AC365" i="1" s="1"/>
  <c r="AB366" i="1"/>
  <c r="AC366" i="1" s="1"/>
  <c r="AB367" i="1"/>
  <c r="AC367" i="1" s="1"/>
  <c r="AB368" i="1"/>
  <c r="AC368" i="1" s="1"/>
  <c r="AB369" i="1"/>
  <c r="AC369" i="1" s="1"/>
  <c r="AB370" i="1"/>
  <c r="AC370" i="1" s="1"/>
  <c r="AB371" i="1"/>
  <c r="AC371" i="1" s="1"/>
  <c r="AB372" i="1"/>
  <c r="AC372" i="1" s="1"/>
  <c r="AB373" i="1"/>
  <c r="AC373" i="1" s="1"/>
  <c r="AB374" i="1"/>
  <c r="AC374" i="1" s="1"/>
  <c r="AB375" i="1"/>
  <c r="AC375" i="1" s="1"/>
  <c r="AB376" i="1"/>
  <c r="AC376" i="1" s="1"/>
  <c r="AB377" i="1"/>
  <c r="AC377" i="1" s="1"/>
  <c r="AB378" i="1"/>
  <c r="AC378" i="1" s="1"/>
  <c r="AB379" i="1"/>
  <c r="AC379" i="1" s="1"/>
  <c r="AB380" i="1"/>
  <c r="AC380" i="1" s="1"/>
  <c r="AB381" i="1"/>
  <c r="AC381" i="1" s="1"/>
  <c r="AB382" i="1"/>
  <c r="AC382" i="1" s="1"/>
  <c r="AB383" i="1"/>
  <c r="AC383" i="1" s="1"/>
  <c r="AB384" i="1"/>
  <c r="AC384" i="1" s="1"/>
  <c r="AB385" i="1"/>
  <c r="AC385" i="1" s="1"/>
  <c r="AB386" i="1"/>
  <c r="AC386" i="1" s="1"/>
  <c r="AB387" i="1"/>
  <c r="AC387" i="1" s="1"/>
  <c r="AB388" i="1"/>
  <c r="AC388" i="1" s="1"/>
  <c r="AB389" i="1"/>
  <c r="AC389" i="1" s="1"/>
  <c r="AB390" i="1"/>
  <c r="AC390" i="1" s="1"/>
  <c r="AB391" i="1"/>
  <c r="AC391" i="1" s="1"/>
  <c r="AB392" i="1"/>
  <c r="AC392" i="1" s="1"/>
  <c r="AB393" i="1"/>
  <c r="AC393" i="1" s="1"/>
  <c r="AB394" i="1"/>
  <c r="AC394" i="1" s="1"/>
  <c r="AB395" i="1"/>
  <c r="AC395" i="1" s="1"/>
  <c r="AB396" i="1"/>
  <c r="AC396" i="1" s="1"/>
  <c r="AB397" i="1"/>
  <c r="AC397" i="1" s="1"/>
  <c r="AB398" i="1"/>
  <c r="AC398" i="1" s="1"/>
  <c r="AB399" i="1"/>
  <c r="AC399" i="1" s="1"/>
  <c r="AB400" i="1"/>
  <c r="AC400" i="1" s="1"/>
  <c r="AB401" i="1"/>
  <c r="AC401" i="1" s="1"/>
  <c r="AB402" i="1"/>
  <c r="AC402" i="1" s="1"/>
  <c r="AB403" i="1"/>
  <c r="AC403" i="1" s="1"/>
  <c r="AB404" i="1"/>
  <c r="AC404" i="1" s="1"/>
  <c r="AB405" i="1"/>
  <c r="AC405" i="1" s="1"/>
  <c r="AB406" i="1"/>
  <c r="AC406" i="1" s="1"/>
  <c r="AB407" i="1"/>
  <c r="AC407" i="1" s="1"/>
  <c r="AB408" i="1"/>
  <c r="AC408" i="1" s="1"/>
  <c r="AB409" i="1"/>
  <c r="AC409" i="1" s="1"/>
  <c r="AB410" i="1"/>
  <c r="AC410" i="1" s="1"/>
  <c r="AB411" i="1"/>
  <c r="AC411" i="1" s="1"/>
  <c r="AB412" i="1"/>
  <c r="AC412" i="1" s="1"/>
  <c r="AB413" i="1"/>
  <c r="AC413" i="1" s="1"/>
  <c r="AB414" i="1"/>
  <c r="AC414" i="1" s="1"/>
  <c r="AB415" i="1"/>
  <c r="AC415" i="1" s="1"/>
  <c r="AB416" i="1"/>
  <c r="AC416" i="1" s="1"/>
  <c r="AB417" i="1"/>
  <c r="AC417" i="1" s="1"/>
  <c r="AB418" i="1"/>
  <c r="AC418" i="1" s="1"/>
  <c r="AB419" i="1"/>
  <c r="AC419" i="1" s="1"/>
  <c r="AB420" i="1"/>
  <c r="AC420" i="1" s="1"/>
  <c r="AB421" i="1"/>
  <c r="AC421" i="1" s="1"/>
  <c r="AB422" i="1"/>
  <c r="AC422" i="1" s="1"/>
  <c r="AB423" i="1"/>
  <c r="AC423" i="1" s="1"/>
  <c r="AB424" i="1"/>
  <c r="AC424" i="1" s="1"/>
  <c r="AB425" i="1"/>
  <c r="AC425" i="1" s="1"/>
  <c r="AB426" i="1"/>
  <c r="AC426" i="1" s="1"/>
  <c r="AB427" i="1"/>
  <c r="AC427" i="1" s="1"/>
  <c r="AB428" i="1"/>
  <c r="AC428" i="1" s="1"/>
  <c r="AB429" i="1"/>
  <c r="AC429" i="1" s="1"/>
  <c r="AB430" i="1"/>
  <c r="AC430" i="1" s="1"/>
  <c r="AB431" i="1"/>
  <c r="AC431" i="1" s="1"/>
  <c r="AB432" i="1"/>
  <c r="AC432" i="1" s="1"/>
  <c r="AB433" i="1"/>
  <c r="AC433" i="1" s="1"/>
  <c r="AB434" i="1"/>
  <c r="AC434" i="1" s="1"/>
  <c r="AB435" i="1"/>
  <c r="AC435" i="1" s="1"/>
  <c r="AB436" i="1"/>
  <c r="AC436" i="1" s="1"/>
  <c r="AB437" i="1"/>
  <c r="AC437" i="1" s="1"/>
  <c r="AB438" i="1"/>
  <c r="AC438" i="1" s="1"/>
  <c r="AB439" i="1"/>
  <c r="AC439" i="1" s="1"/>
  <c r="AB440" i="1"/>
  <c r="AC440" i="1" s="1"/>
  <c r="AB441" i="1"/>
  <c r="AC441" i="1" s="1"/>
  <c r="AB442" i="1"/>
  <c r="AC442" i="1" s="1"/>
  <c r="AB443" i="1"/>
  <c r="AC443" i="1" s="1"/>
  <c r="AB444" i="1"/>
  <c r="AC444" i="1" s="1"/>
  <c r="AB445" i="1"/>
  <c r="AC445" i="1" s="1"/>
  <c r="AB446" i="1"/>
  <c r="AC446" i="1" s="1"/>
  <c r="AB447" i="1"/>
  <c r="AC447" i="1" s="1"/>
  <c r="AB448" i="1"/>
  <c r="AC448" i="1" s="1"/>
  <c r="AB449" i="1"/>
  <c r="AC449" i="1" s="1"/>
  <c r="AB450" i="1"/>
  <c r="AC450" i="1" s="1"/>
  <c r="AB451" i="1"/>
  <c r="AC451" i="1" s="1"/>
  <c r="AB452" i="1"/>
  <c r="AC452" i="1" s="1"/>
  <c r="AB453" i="1"/>
  <c r="AC453" i="1" s="1"/>
  <c r="AB454" i="1"/>
  <c r="AC454" i="1" s="1"/>
  <c r="AB455" i="1"/>
  <c r="AC455" i="1" s="1"/>
  <c r="AB456" i="1"/>
  <c r="AC456" i="1" s="1"/>
  <c r="AB457" i="1"/>
  <c r="AC457" i="1" s="1"/>
  <c r="AB458" i="1"/>
  <c r="AC458" i="1" s="1"/>
  <c r="AB459" i="1"/>
  <c r="AC459" i="1" s="1"/>
  <c r="AB460" i="1"/>
  <c r="AC460" i="1" s="1"/>
  <c r="AB461" i="1"/>
  <c r="AC461" i="1" s="1"/>
  <c r="AB462" i="1"/>
  <c r="AC462" i="1" s="1"/>
  <c r="AB463" i="1"/>
  <c r="AC463" i="1" s="1"/>
  <c r="AB464" i="1"/>
  <c r="AC464" i="1" s="1"/>
  <c r="AB465" i="1"/>
  <c r="AC465" i="1" s="1"/>
  <c r="AB466" i="1"/>
  <c r="AC466" i="1" s="1"/>
  <c r="AB467" i="1"/>
  <c r="AC467" i="1" s="1"/>
  <c r="AB468" i="1"/>
  <c r="AC468" i="1" s="1"/>
  <c r="AB469" i="1"/>
  <c r="AC469" i="1" s="1"/>
  <c r="AB470" i="1"/>
  <c r="AC470" i="1" s="1"/>
  <c r="AB2" i="1"/>
  <c r="AH471" i="1"/>
  <c r="AG471" i="1"/>
  <c r="AD2" i="1" l="1"/>
  <c r="AC2" i="1"/>
  <c r="AD3" i="1"/>
  <c r="AC3" i="1"/>
  <c r="AD375" i="1"/>
  <c r="AD214" i="1"/>
  <c r="AD454" i="1"/>
  <c r="AD390" i="1"/>
  <c r="AD270" i="1"/>
  <c r="AD466" i="1"/>
  <c r="AD458" i="1"/>
  <c r="AD450" i="1"/>
  <c r="AD442" i="1"/>
  <c r="AD434" i="1"/>
  <c r="AD426" i="1"/>
  <c r="AD418" i="1"/>
  <c r="AD410" i="1"/>
  <c r="AD402" i="1"/>
  <c r="AD394" i="1"/>
  <c r="AD386" i="1"/>
  <c r="AD378" i="1"/>
  <c r="AD370" i="1"/>
  <c r="AD362" i="1"/>
  <c r="AD354" i="1"/>
  <c r="AD346" i="1"/>
  <c r="AD338" i="1"/>
  <c r="AD330" i="1"/>
  <c r="AD322" i="1"/>
  <c r="AD314" i="1"/>
  <c r="AD306" i="1"/>
  <c r="AD298" i="1"/>
  <c r="AD290" i="1"/>
  <c r="AD282" i="1"/>
  <c r="AD274" i="1"/>
  <c r="AD266" i="1"/>
  <c r="AD258" i="1"/>
  <c r="AD250" i="1"/>
  <c r="AD241" i="1"/>
  <c r="AD233" i="1"/>
  <c r="AD225" i="1"/>
  <c r="AD217" i="1"/>
  <c r="AD209" i="1"/>
  <c r="AD201" i="1"/>
  <c r="AD193" i="1"/>
  <c r="AD185" i="1"/>
  <c r="AD177" i="1"/>
  <c r="AD169" i="1"/>
  <c r="AD161" i="1"/>
  <c r="AD153" i="1"/>
  <c r="AD145" i="1"/>
  <c r="AD137" i="1"/>
  <c r="AD129" i="1"/>
  <c r="AD121" i="1"/>
  <c r="AD113" i="1"/>
  <c r="AD105" i="1"/>
  <c r="AD97" i="1"/>
  <c r="AD89" i="1"/>
  <c r="AD81" i="1"/>
  <c r="AD73" i="1"/>
  <c r="AD65" i="1"/>
  <c r="AD57" i="1"/>
  <c r="AD49" i="1"/>
  <c r="AD41" i="1"/>
  <c r="AD33" i="1"/>
  <c r="AD25" i="1"/>
  <c r="AD17" i="1"/>
  <c r="AD9" i="1"/>
  <c r="AD465" i="1"/>
  <c r="AD457" i="1"/>
  <c r="AD449" i="1"/>
  <c r="AD441" i="1"/>
  <c r="AD433" i="1"/>
  <c r="AD425" i="1"/>
  <c r="AD417" i="1"/>
  <c r="AD409" i="1"/>
  <c r="AD401" i="1"/>
  <c r="AD393" i="1"/>
  <c r="AD385" i="1"/>
  <c r="AD377" i="1"/>
  <c r="AD369" i="1"/>
  <c r="AD361" i="1"/>
  <c r="AD353" i="1"/>
  <c r="AD345" i="1"/>
  <c r="AD337" i="1"/>
  <c r="AD329" i="1"/>
  <c r="AD321" i="1"/>
  <c r="AD313" i="1"/>
  <c r="AD305" i="1"/>
  <c r="AD297" i="1"/>
  <c r="AD289" i="1"/>
  <c r="AD281" i="1"/>
  <c r="AD273" i="1"/>
  <c r="AD265" i="1"/>
  <c r="AD257" i="1"/>
  <c r="AD249" i="1"/>
  <c r="AD240" i="1"/>
  <c r="AD232" i="1"/>
  <c r="AD224" i="1"/>
  <c r="AD216" i="1"/>
  <c r="AD208" i="1"/>
  <c r="AD200" i="1"/>
  <c r="AD192" i="1"/>
  <c r="AD184" i="1"/>
  <c r="AD176" i="1"/>
  <c r="AD168" i="1"/>
  <c r="AD160" i="1"/>
  <c r="AD152" i="1"/>
  <c r="AD144" i="1"/>
  <c r="AD136" i="1"/>
  <c r="AD128" i="1"/>
  <c r="AD120" i="1"/>
  <c r="AD112" i="1"/>
  <c r="AD104" i="1"/>
  <c r="AD96" i="1"/>
  <c r="AD88" i="1"/>
  <c r="AD80" i="1"/>
  <c r="AD72" i="1"/>
  <c r="AD64" i="1"/>
  <c r="AD56" i="1"/>
  <c r="AD48" i="1"/>
  <c r="AD40" i="1"/>
  <c r="AD32" i="1"/>
  <c r="AD24" i="1"/>
  <c r="AD16" i="1"/>
  <c r="AD8" i="1"/>
  <c r="AD464" i="1"/>
  <c r="AD456" i="1"/>
  <c r="AD448" i="1"/>
  <c r="AD440" i="1"/>
  <c r="AD432" i="1"/>
  <c r="AD424" i="1"/>
  <c r="AD416" i="1"/>
  <c r="AD408" i="1"/>
  <c r="AD400" i="1"/>
  <c r="AD392" i="1"/>
  <c r="AD384" i="1"/>
  <c r="AD376" i="1"/>
  <c r="AD368" i="1"/>
  <c r="AD360" i="1"/>
  <c r="AD352" i="1"/>
  <c r="AD344" i="1"/>
  <c r="AD336" i="1"/>
  <c r="AD328" i="1"/>
  <c r="AD320" i="1"/>
  <c r="AD312" i="1"/>
  <c r="AD304" i="1"/>
  <c r="AD296" i="1"/>
  <c r="AD288" i="1"/>
  <c r="AD280" i="1"/>
  <c r="AD272" i="1"/>
  <c r="AD264" i="1"/>
  <c r="AD256" i="1"/>
  <c r="AD248" i="1"/>
  <c r="AD239" i="1"/>
  <c r="AD231" i="1"/>
  <c r="AD223" i="1"/>
  <c r="AD215" i="1"/>
  <c r="AD207" i="1"/>
  <c r="AD199" i="1"/>
  <c r="AD191" i="1"/>
  <c r="AD183" i="1"/>
  <c r="AD175" i="1"/>
  <c r="AD167" i="1"/>
  <c r="AD159" i="1"/>
  <c r="AD151" i="1"/>
  <c r="AD143" i="1"/>
  <c r="AD135" i="1"/>
  <c r="AD127" i="1"/>
  <c r="AD119" i="1"/>
  <c r="AD111" i="1"/>
  <c r="AD103" i="1"/>
  <c r="AD95" i="1"/>
  <c r="AD87" i="1"/>
  <c r="AD79" i="1"/>
  <c r="AD71" i="1"/>
  <c r="AD63" i="1"/>
  <c r="AD55" i="1"/>
  <c r="AD47" i="1"/>
  <c r="AD39" i="1"/>
  <c r="AD31" i="1"/>
  <c r="AD23" i="1"/>
  <c r="AD15" i="1"/>
  <c r="AD7" i="1"/>
  <c r="AD455" i="1"/>
  <c r="AD415" i="1"/>
  <c r="AD383" i="1"/>
  <c r="AD351" i="1"/>
  <c r="AD327" i="1"/>
  <c r="AD295" i="1"/>
  <c r="AD271" i="1"/>
  <c r="AD238" i="1"/>
  <c r="AD198" i="1"/>
  <c r="AD150" i="1"/>
  <c r="AD62" i="1"/>
  <c r="AD462" i="1"/>
  <c r="AD430" i="1"/>
  <c r="AD406" i="1"/>
  <c r="AD374" i="1"/>
  <c r="AD350" i="1"/>
  <c r="AD326" i="1"/>
  <c r="AD302" i="1"/>
  <c r="AD278" i="1"/>
  <c r="AD254" i="1"/>
  <c r="AD229" i="1"/>
  <c r="AD213" i="1"/>
  <c r="AD197" i="1"/>
  <c r="AD173" i="1"/>
  <c r="AD157" i="1"/>
  <c r="AD141" i="1"/>
  <c r="AD125" i="1"/>
  <c r="AD101" i="1"/>
  <c r="AD85" i="1"/>
  <c r="AD69" i="1"/>
  <c r="AD53" i="1"/>
  <c r="AD37" i="1"/>
  <c r="AD21" i="1"/>
  <c r="AD13" i="1"/>
  <c r="AD461" i="1"/>
  <c r="AD437" i="1"/>
  <c r="AD421" i="1"/>
  <c r="AD397" i="1"/>
  <c r="AD389" i="1"/>
  <c r="AD365" i="1"/>
  <c r="AD333" i="1"/>
  <c r="AD301" i="1"/>
  <c r="AD269" i="1"/>
  <c r="AD253" i="1"/>
  <c r="AD220" i="1"/>
  <c r="AD204" i="1"/>
  <c r="AD188" i="1"/>
  <c r="AD172" i="1"/>
  <c r="AD148" i="1"/>
  <c r="AD132" i="1"/>
  <c r="AD116" i="1"/>
  <c r="AD108" i="1"/>
  <c r="AD92" i="1"/>
  <c r="AD76" i="1"/>
  <c r="AD60" i="1"/>
  <c r="AD44" i="1"/>
  <c r="AD36" i="1"/>
  <c r="AD20" i="1"/>
  <c r="AD12" i="1"/>
  <c r="AD4" i="1"/>
  <c r="AD463" i="1"/>
  <c r="AD439" i="1"/>
  <c r="AD423" i="1"/>
  <c r="AD391" i="1"/>
  <c r="AD359" i="1"/>
  <c r="AD335" i="1"/>
  <c r="AD311" i="1"/>
  <c r="AD287" i="1"/>
  <c r="AD263" i="1"/>
  <c r="AD246" i="1"/>
  <c r="AD230" i="1"/>
  <c r="AD206" i="1"/>
  <c r="AD182" i="1"/>
  <c r="AD174" i="1"/>
  <c r="AD158" i="1"/>
  <c r="AD134" i="1"/>
  <c r="AD118" i="1"/>
  <c r="AD102" i="1"/>
  <c r="AD86" i="1"/>
  <c r="AD70" i="1"/>
  <c r="AD46" i="1"/>
  <c r="AD30" i="1"/>
  <c r="AD6" i="1"/>
  <c r="AD446" i="1"/>
  <c r="AD414" i="1"/>
  <c r="AD382" i="1"/>
  <c r="AD358" i="1"/>
  <c r="AD334" i="1"/>
  <c r="AD310" i="1"/>
  <c r="AD286" i="1"/>
  <c r="AD245" i="1"/>
  <c r="AD189" i="1"/>
  <c r="AD109" i="1"/>
  <c r="AD469" i="1"/>
  <c r="AD445" i="1"/>
  <c r="AD405" i="1"/>
  <c r="AD349" i="1"/>
  <c r="AD236" i="1"/>
  <c r="AD468" i="1"/>
  <c r="AD460" i="1"/>
  <c r="AD452" i="1"/>
  <c r="AD444" i="1"/>
  <c r="AD436" i="1"/>
  <c r="AD428" i="1"/>
  <c r="AD420" i="1"/>
  <c r="AD412" i="1"/>
  <c r="AD404" i="1"/>
  <c r="AD396" i="1"/>
  <c r="AD388" i="1"/>
  <c r="AD380" i="1"/>
  <c r="AD372" i="1"/>
  <c r="AD364" i="1"/>
  <c r="AD356" i="1"/>
  <c r="AD348" i="1"/>
  <c r="AD340" i="1"/>
  <c r="AD332" i="1"/>
  <c r="AD324" i="1"/>
  <c r="AD316" i="1"/>
  <c r="AD308" i="1"/>
  <c r="AD300" i="1"/>
  <c r="AD292" i="1"/>
  <c r="AD284" i="1"/>
  <c r="AD276" i="1"/>
  <c r="AD268" i="1"/>
  <c r="AD260" i="1"/>
  <c r="AD252" i="1"/>
  <c r="AD243" i="1"/>
  <c r="AD235" i="1"/>
  <c r="AD227" i="1"/>
  <c r="AD219" i="1"/>
  <c r="AD211" i="1"/>
  <c r="AD203" i="1"/>
  <c r="AD195" i="1"/>
  <c r="AD187" i="1"/>
  <c r="AD179" i="1"/>
  <c r="AD171" i="1"/>
  <c r="AD163" i="1"/>
  <c r="AD155" i="1"/>
  <c r="AD147" i="1"/>
  <c r="AD139" i="1"/>
  <c r="AD131" i="1"/>
  <c r="AD123" i="1"/>
  <c r="AD115" i="1"/>
  <c r="AD107" i="1"/>
  <c r="AD99" i="1"/>
  <c r="AD91" i="1"/>
  <c r="AD83" i="1"/>
  <c r="AD75" i="1"/>
  <c r="AD67" i="1"/>
  <c r="AD59" i="1"/>
  <c r="AD51" i="1"/>
  <c r="AD43" i="1"/>
  <c r="AD35" i="1"/>
  <c r="AD27" i="1"/>
  <c r="AD19" i="1"/>
  <c r="AD11" i="1"/>
  <c r="AD447" i="1"/>
  <c r="AD431" i="1"/>
  <c r="AD407" i="1"/>
  <c r="AD399" i="1"/>
  <c r="AD367" i="1"/>
  <c r="AD343" i="1"/>
  <c r="AD319" i="1"/>
  <c r="AD303" i="1"/>
  <c r="AD279" i="1"/>
  <c r="AD255" i="1"/>
  <c r="AD222" i="1"/>
  <c r="AD190" i="1"/>
  <c r="AD166" i="1"/>
  <c r="AD142" i="1"/>
  <c r="AD126" i="1"/>
  <c r="AD110" i="1"/>
  <c r="AD94" i="1"/>
  <c r="AD78" i="1"/>
  <c r="AD54" i="1"/>
  <c r="AD38" i="1"/>
  <c r="AD22" i="1"/>
  <c r="AD14" i="1"/>
  <c r="AD470" i="1"/>
  <c r="AD438" i="1"/>
  <c r="AD422" i="1"/>
  <c r="AD398" i="1"/>
  <c r="AD366" i="1"/>
  <c r="AD342" i="1"/>
  <c r="AD318" i="1"/>
  <c r="AD294" i="1"/>
  <c r="AD262" i="1"/>
  <c r="AD237" i="1"/>
  <c r="AD221" i="1"/>
  <c r="AD205" i="1"/>
  <c r="AD181" i="1"/>
  <c r="AD165" i="1"/>
  <c r="AD149" i="1"/>
  <c r="AD133" i="1"/>
  <c r="AD117" i="1"/>
  <c r="AD93" i="1"/>
  <c r="AD77" i="1"/>
  <c r="AD61" i="1"/>
  <c r="AD45" i="1"/>
  <c r="AD29" i="1"/>
  <c r="AD5" i="1"/>
  <c r="AD453" i="1"/>
  <c r="AD429" i="1"/>
  <c r="AD413" i="1"/>
  <c r="AD381" i="1"/>
  <c r="AD373" i="1"/>
  <c r="AD357" i="1"/>
  <c r="AD341" i="1"/>
  <c r="AD325" i="1"/>
  <c r="AD317" i="1"/>
  <c r="AD309" i="1"/>
  <c r="AD293" i="1"/>
  <c r="AD285" i="1"/>
  <c r="AD277" i="1"/>
  <c r="AD261" i="1"/>
  <c r="AD244" i="1"/>
  <c r="AD228" i="1"/>
  <c r="AD212" i="1"/>
  <c r="AD196" i="1"/>
  <c r="AD180" i="1"/>
  <c r="AD164" i="1"/>
  <c r="AD156" i="1"/>
  <c r="AD140" i="1"/>
  <c r="AD124" i="1"/>
  <c r="AD100" i="1"/>
  <c r="AD84" i="1"/>
  <c r="AD68" i="1"/>
  <c r="AD52" i="1"/>
  <c r="AD28" i="1"/>
  <c r="AD467" i="1"/>
  <c r="AD459" i="1"/>
  <c r="AD451" i="1"/>
  <c r="AD443" i="1"/>
  <c r="AD435" i="1"/>
  <c r="AD427" i="1"/>
  <c r="AD419" i="1"/>
  <c r="AD411" i="1"/>
  <c r="AD403" i="1"/>
  <c r="AD395" i="1"/>
  <c r="AD387" i="1"/>
  <c r="AD379" i="1"/>
  <c r="AD371" i="1"/>
  <c r="AD363" i="1"/>
  <c r="AD355" i="1"/>
  <c r="AD347" i="1"/>
  <c r="AD339" i="1"/>
  <c r="AD331" i="1"/>
  <c r="AD323" i="1"/>
  <c r="AD315" i="1"/>
  <c r="AD307" i="1"/>
  <c r="AD299" i="1"/>
  <c r="AD291" i="1"/>
  <c r="AD283" i="1"/>
  <c r="AD275" i="1"/>
  <c r="AD267" i="1"/>
  <c r="AD259" i="1"/>
  <c r="AD251" i="1"/>
  <c r="AD242" i="1"/>
  <c r="AD234" i="1"/>
  <c r="AD226" i="1"/>
  <c r="AD218" i="1"/>
  <c r="AD210" i="1"/>
  <c r="AD202" i="1"/>
  <c r="AD194" i="1"/>
  <c r="AD186" i="1"/>
  <c r="AD178" i="1"/>
  <c r="AD170" i="1"/>
  <c r="AD162" i="1"/>
  <c r="AD154" i="1"/>
  <c r="AD146" i="1"/>
  <c r="AD138" i="1"/>
  <c r="AD130" i="1"/>
  <c r="AD122" i="1"/>
  <c r="AD114" i="1"/>
  <c r="AD106" i="1"/>
  <c r="AD98" i="1"/>
  <c r="AD90" i="1"/>
  <c r="AD82" i="1"/>
  <c r="AD74" i="1"/>
  <c r="AD66" i="1"/>
  <c r="AD58" i="1"/>
  <c r="AD50" i="1"/>
  <c r="AD42" i="1"/>
  <c r="AD34" i="1"/>
  <c r="AD26" i="1"/>
  <c r="AD18" i="1"/>
  <c r="AD10" i="1"/>
  <c r="AL471" i="1" l="1"/>
  <c r="AK471" i="1"/>
</calcChain>
</file>

<file path=xl/sharedStrings.xml><?xml version="1.0" encoding="utf-8"?>
<sst xmlns="http://schemas.openxmlformats.org/spreadsheetml/2006/main" count="16015" uniqueCount="2857">
  <si>
    <t>A través de la unidad de titulación se realizó el proceso de graduación de 1227 graduados en las diferentes carreras de la institución. Además se cuenta con una tasa de graduación del 53.20%. En el segundo período académico se matricularon 10.105 estudiantes en las diferentes carreras y 2.653 en nivelación. Se cuenta con 389 docentes, 180 titulares y 209 no titulares.</t>
  </si>
  <si>
    <t>La Institución para los periodos académico: octubre 2020 ¿ febrero 2021 y abril-septiembre 2021; se aprobaron en el 1er periodo  (78) proyectos, con Resolución: UTA-CONVISO-2020-0050 con la asistencia técnica de (92) docentes, se insertó a (1639) estudiantes  y se benefició (5.291) personas, se trabajó conjuntamente con (38) entidades cooperantes; en el 2do. periodo académico se aprobaron 90 proyectos con Resolución: UTA-CONVISO-2021-0027, con la asistencia técnica de (102) docentes, se insertó a (1.744) estudiantes  y se benefició (11.355) personas y se trabajó conjuntamente con 57 entidades. Dentro de las Entidades en las que los estudiantes realizan Prácticas Pre profesionales de Formación Académica se reporta, la colaboración de (175) entidades públicas y (238) privadas. El sistema de Prácticas Pre profesionales, finalizaron el proceso 3.315 estudiantes y 1.701 están ejecutando actividades de prácticas. El seguimiento al graduado de los datos analizados de (2006) graduados, 1.629 graduados, que representa el 81,21% cumplieron con llenar la encuesta en el Sistema Institucional de Seguimiento a Graduados de los cuales en los dos periodos académicos (666) se encuentran laborando dentro del campo de su formación profesional, (261) están trabajando en otro campo y (702) profesionales no tienen trabajo. El (69,82%) de los encuestados perciben un salario hasta $500,00 y el (27,24%) de $501 a $1.000,00, muy pocos profesionales reciben un salario mayor.</t>
  </si>
  <si>
    <t>FREDDY PERALTA</t>
  </si>
  <si>
    <t>rodrigo goyes</t>
  </si>
  <si>
    <t>Crnl.Henry Román tapia lafuente</t>
  </si>
  <si>
    <t>Programa presupuestario que está finiquitando pagos de proyectos de inversión</t>
  </si>
  <si>
    <t>FOMENTO DE DESARROLLO TURISTICO</t>
  </si>
  <si>
    <t>Se cumplió con la meta acumulada correspondiente al 100%. Se efectuaron los pagos referentes a gastos en personal, viáticos, pasajes aéreos y terrestres para el cumplimiento de los planes de supervisión y control;  gastos  en  servicios  básicos,  seguridad, limpieza, transporte en personal y otros requerimientos institucionales  con  la  finalidad  de    garantizar  la operatividad  y  normal  funcionamiento de la SEPS.</t>
  </si>
  <si>
    <t>Principales Logros: Programa de capacitación para el sector pesquero artesanal y su núcleo familiar; Entrega de permiso de pesca a pescadores artesanales; Ejecución del Ciclo de capacitaciones de la Plataforma de Diálogo de la pesquería del Dorado; Reunión del Comité Científico Asesor de la Comisión Interamericana del Atún Tropical. Esta reunión es uno de los pilares fundamentales para la adopción de medidas de manejo y conservación de los atunes tropicales y fauna acompañante en el Océano Pacífico Oriental.</t>
  </si>
  <si>
    <t>Número de estudiantes matriculados en el ejercicio fiscal 2021.</t>
  </si>
  <si>
    <t>LOS PROYECTOS DE INVESTIGACIÓN POR DOMINIOS ACADÉMICOS EN EL SEGUNDO SEMESTRE 2021 FUE DE 31, DANDO UN TOTAL DE 82 PROYECTOS DE INVESTIGACIÓN EN EL 2021. CABE SEÑALAR QUE EL TOTAL DE PROYECTOS EN 2021 FUE 102 QUE SE INCORPORARON PARA SOLVENTAR EL TEMA SANITARIO, ECONÓMICO Y SOCIAL.</t>
  </si>
  <si>
    <t>Este programa contempla recursos de inversión (gastos no permanente), por lo tanto no registra monto codificado y devengado.</t>
  </si>
  <si>
    <t>Ejecución del presupuesto del 43.08%</t>
  </si>
  <si>
    <t>Se ha publicado en el tercer trimestre 17 publicaciones en revistas indexadas, danto un total de 56 al cierre del tercer trimestre, se elaboró el plan anual de convocatorias internas y externas a fondos concursables para la investigación, participación de estudiantes en proyectos de investigación (por carrera y por proyectos) elaborada; entre otras.</t>
  </si>
  <si>
    <t>Se ha cumplido con el pago de remuneraciones al personal administrativo, así como la ejecución de las metas de las unidades de apoyo</t>
  </si>
  <si>
    <t>Dentro de lo relacionado al programa 83 - Gestión de la Investigación, contamos con la ejecución de pagos de honorarios del área docente para los programas de posgrado de la institución, adquisición de bienes y servicios de consumo (entre ellos servicios de impresión de libros), entrega de becas completas y parciales a estudiantes de posgrado, contratación de servicios para el funcionamiento de los programas de posgrado así como el financiamiento de los proyectos de investigación dirigidos por el VPIA, entre otros.Debido a la falta de presencialidad en los territorios por la pademia se registra una disminución de proyectos.</t>
  </si>
  <si>
    <t>Al finalizar el primer trimestre 2021, se alcanzó un 20,75% de ejecución presupuestaria en relación al codificado al 31/03/2021. Este programa permite fortalecer la infraestructura física tecnológica y de talento humano de la institución, con el fin de brindar un servicio de calidad a los usuarios</t>
  </si>
  <si>
    <t>No se programaron metas al primer trimestre</t>
  </si>
  <si>
    <t>Asesoría y patrocinio legal gratuito para la defensa de los derechos y cumplimiento de garantías Constitucionales.</t>
  </si>
  <si>
    <t>HENRRY ERAZO</t>
  </si>
  <si>
    <t>CONSERVACION DE LOS RECURSOS NATURALES Y MEJORAMIENTO DE LA CALIDAD AMBIENTAL</t>
  </si>
  <si>
    <t>Año 2021 (Enero - Marzo) Se elaboraron 2 estudios: Crucero de prospección hidroacústico y pesca comprobatoria de peces pelágicos pequeños Informe ejecutivo y Crucero de prospección hidroacústica y pesca Comprobatoria con barcos pesqueros comerciales. Se prepararon 2 estudios con Criterios científico técnicos y  recomendaciones para la  Implementación de la veda al recurso camarón marino temporada 2020-2021: y Análisis reproductivo del camarón pomada durante la veda 2020-2021. (Propuesta de seguimiento durante la veda). Se capacitaron a 140 personas sobre: Redes experimentales de arrastre de fondo artesanal, monitoreo participativo, fundamentos técnicos para que la veda reproductiva del cangrejo rojo.</t>
  </si>
  <si>
    <t>-59.463 controles de calidad a los procesos operativos a nivel nacional,
-1.174 solicitudes de verificación de líneas telefónicas suspendidas
-275 atenciones de requerimientos ciudadanos a nivel nacional
-Gestión ante el mal uso de los servicios de emergencias:Suspensión de 66.235 líneas
-7.178 servidores del SIS ECU911 en adiestramiento sobre temas relativos a la gestión de emergencias a nivel nacional
-245 eventos de capacitación gratuitos a 1674 servidores a nivel nacional
-Postulación al MDT el Programa de Salud y Bienestar ¿Me Quiero,Me Cuido¿ante el II Concurso de buenas prácticas
-Conformación de veedurías ciudadanas por parte del CPCCS de 4 procesos en las fases preparatoria y precontractual, para establecer mecanismos de control social al gasto público del ECU 911</t>
  </si>
  <si>
    <t>Principales Logros: Cierre de las Negociaciones para la ampliación de Acuerdo entre Ecuador y Guatemala. Se concluyó el proceso de negociaciones de la primera Ampliación y Profundización del Acuerdo vigente, con el cual extienden las preferencias arancelarias a favor de Ecuador para cerca de 150 productos de varios sectores. Adopción  Resolución 010-2021: Actualización y reducción de la lista de los bienes sujetos a la presentación de Documentos de Control Previo (DCP), a fin de facilitar, agilizar y transparentar la gestión de las instituciones de la Función Ejecutiva y de los operadores de comercio. Adopción Resolución 009-2021: Reducción arancelaria a 667 subpartidas arancelarias de insumos, materias primas y bienes de capital, sector construcción, comercio entre otros.</t>
  </si>
  <si>
    <t>A través de éste programa se ha podido cumplir con los sueldos, salarios y capacitación del personal administrativo y de servicios, seguridad y vigilancia, servicios básicos tales como electricidad, internet, telefonía, etc, actividades inherentes a la gestión institucional. Además se logró cumplir con los pagos por jubilación a 4 servidores LOSEP y 2 trabajadores.</t>
  </si>
  <si>
    <t>El MDT logró un cumplimiento para el tercer trimestre del 23,64% de acuerdo a la cédula presupuestaria, y se tiene una ejecución acumulada del 69.35%.</t>
  </si>
  <si>
    <t>kilometros de vías no urbanas intervenidas
Personas en estado irregular notificadas con inicio de proceso administrativo
Becas Adjudicadas
Ciudadanos de los sectores productivos de la provincia capacitados</t>
  </si>
  <si>
    <t>Durante el tercer trimestre del 2021 se ejecutaron acciones de apoyo, en el marco de la planificación operativa anual, que permitieron consolidar la estructura organizacional y mejorar los procesos administrativos del Consejo de la Judicatura.</t>
  </si>
  <si>
    <t>Programa presupuestario que está finiquitando pagos de proyectos de inversión.</t>
  </si>
  <si>
    <t>CONFERENCIA PLURINACIONAL E INTERCULTURAL DE SOBERANIA ALIMENTARIA</t>
  </si>
  <si>
    <t>ALUMNOS GRADUADOS</t>
  </si>
  <si>
    <t>Se han atendido las obligaciones relativas a gastos operacionales de la institución y para el pago de las remuneraciones del personal de los procesos Gobernante y Adjetivos de Asesoría y Apoyo, por lo que no existen obligaciones pendientes por estos conceptos</t>
  </si>
  <si>
    <t>Según cronograma de Evaluación Integral Desempeño Docente, aprobado por el Consejo Universitario con Resolución No. 324/2021, se ejecutó un proceso de Evaluación Integral Desempeño Docente durante el segundo semestre.</t>
  </si>
  <si>
    <t>1768027070001</t>
  </si>
  <si>
    <t>El porcentaje de ejecución en este periodo corresponde al avance de la gestión de actividades y metas planteadas de la unidades administrativas de apoyo al SNAI.</t>
  </si>
  <si>
    <t>Detalle de publicaciones:
EBSCO - 1
LATINDEX - 4
NO INDEXADO - 1
REDALYC - 1
SCIELO - 1
SCOPUS - 1
WEB OF SCIENCE - 1</t>
  </si>
  <si>
    <t>Se cumplió con la programación prevista para el primer trimestre de 2021</t>
  </si>
  <si>
    <t>26.68% de vías no urbanas intervenidas(km)
119% de personas en estado irregular notificadas con inicio de proceso administrativo</t>
  </si>
  <si>
    <t>ALUMNOS GRADUADOS</t>
  </si>
  <si>
    <t>Presupuesto asignado para la adquisición de equipos médicos y mantenimiento de equipos médicos por vigencia tecnológica  adquiridos en el 2018</t>
  </si>
  <si>
    <t>jimmy marchan</t>
  </si>
  <si>
    <t>Durante el ejercicio fiscal 2021, no se asignó presupuesto al programa 22 - Unidad de Bienes Estratégicos de la Defensa Nacional.</t>
  </si>
  <si>
    <t>Considerando que el sistema no permite ingresar indicadores de reducción y el objetivo de este indicador es que las declaraciones con otros canales de aforo diferente al automático disminuyan, se ha colocado meta únicamente en el último trimestre reflejando a dónde buscamos llegar al final del año 2021. Con el antecedente expuesto, se informa que los resultados al 4to trimestre es que el 18%  de las declaraciones tuvieron un canal de aforo diferente al automático, lo cual fue igual a la meta planteada.</t>
  </si>
  <si>
    <t>Se cumplió con lo programado.</t>
  </si>
  <si>
    <t>AGENCIA DE ASEGURAMIENTO DE LA CALIDAD DE SERVICIOS DE SALUD Y MEDICINA PREPAGADA ACESS</t>
  </si>
  <si>
    <t>Durante el período de enero-diciembre 2021 se logró garantizar la atención a  2.328 personas a escala nacional y realizando la entrega de más de 2.000 asistencias de alimentación, medicina y aseo personal y de manera cualitativa del  total  de personas protegidas  en  estado  activo convocadas a  diligencias judiciales, en estado activo, el 100 %  asisten  a  las convocatorias para aportar en la resolución de casos.</t>
  </si>
  <si>
    <t>En el segundo trimestre del año 2021, se han titulado 295 egresados, considerando el corte del 01 de abril al 30 de junio.</t>
  </si>
  <si>
    <t>En el cuarto trimestre del ejercicio fiscal 2021, se cumplió con las actividades programadas y planificadas.</t>
  </si>
  <si>
    <t>Se realizó el pago oportuno de sueldos y salarios, beneficios de ley, obligaciones con el Instituto de Seguridad Social, pago por servicios profesionales en el área administrativa, , servicios básicos, servicios de seguridad y vigilancia,  publicidad y medios, beneficios por jubilación, entre otras actividades que garantizan el normal funcionamiento operacional de la gestión administrativa.</t>
  </si>
  <si>
    <t>54</t>
  </si>
  <si>
    <t>Se cuenta con 29 investigaciones en Biotecnología, biodiversidad, desarrollo local y emprendimientos sustentables, bioconocimientos y desarrollo industrial, ciencias sociales y humanas, se logró la publicación de 15 publicaciones científicas realizadas por docentes.</t>
  </si>
  <si>
    <t>1760005460001</t>
  </si>
  <si>
    <t>1768174880001</t>
  </si>
  <si>
    <t>DIRECCION NACIONAL DE LA POLICIA JUDICIAL</t>
  </si>
  <si>
    <t>El programa Gestión de la Investigación tuvo una ejecución del 100%,  acumulada de enero a diciembre de 2021,lo cual permitió implementar 49 proyectos de investigación en Biotecnología, biodiversidad, desarrollo local y emprendimientos sustentables, bioconocimientos y desarrollo industrial, ciencias sociales y humanas.</t>
  </si>
  <si>
    <t>Objetivo 1: Garantizar una vida digna con iguales oportunidades para todas las personas</t>
  </si>
  <si>
    <t>monserrate armijos nuñez</t>
  </si>
  <si>
    <t>Para el presente Ejercicio Fiscal se tenía planificado Trabajar la ejecución presupuestaria con la plataforma informática SINAFIP, sin embargo, a finales del mes de enero del presente año el Ministerio de Economía y Finanzas regresó a la plataforma informatica eSIGEF, este movimiento afectó el correcto desenvolvimiento de las actividades planificadas por la Institución.</t>
  </si>
  <si>
    <t>Objetivo 1: Garantizar una vida digna con iguales oportunidades para todas las personas</t>
  </si>
  <si>
    <t>José Cadena</t>
  </si>
  <si>
    <t>Se cumplió con la programación prevista para el tercer trimestre de 2021, Parlamento Andino Ecuador, ha presentado diferentes instrumentos a través sus Parlamentarios, la Parlamentaria Mirian Cisneros presento la creación de la comisión especial de naciones, pueblos y nacionalidades indígenas originarias y comunidades afrodescendientes, Por parte del bloque total de Parlamentarios Andinos de Ecuador Decisión Para garantizar la exoneración del requisito de visado Schengen para estancias y propuesta de norma comunitaria para promover el emprendimiento, innovación e infraestructura como motor de reactivación económica de la región.</t>
  </si>
  <si>
    <t>Palacios Vera Liber Humberto</t>
  </si>
  <si>
    <t>1768174610001</t>
  </si>
  <si>
    <t>INVESTIGACIONES CIENTÍFICAS APROBADAS</t>
  </si>
  <si>
    <t>Indicador discreto: para el año 2021 se prevé atender a 18.907 personas con discapacidad. Al mes de marzo se atendió a 18.604 usuarios en las diferentes modalidades de servicios Casas de Referencia y Acogida, Centros Diurnos de Desarrollo Integral y Atención en el Hogar y la Comunidad, lo que representa el 98,40%. La ejecución presupuestaria es del 4.02%.</t>
  </si>
  <si>
    <t>Banco de Suelos</t>
  </si>
  <si>
    <t>Al culminar el primer semestre del año 2021 se cuenta con  34 proyectos de vinculación con la sociedad. Se firmaron 60 convenios especificos de vinculación y 109 convenios de Prácticas Pre Profesionales.</t>
  </si>
  <si>
    <t>Número de actividades de sensibilización para usuarios y usuarias en rutas de atención a víctimas de violencia de género.</t>
  </si>
  <si>
    <t>El número total de atenciones corresponde a las atenciones realizadas en emergencia, consulta externa y hospitalización</t>
  </si>
  <si>
    <t>El INAMHI continúa trabajando con los recursos asignados en las actividades que son la razón de ser de la institución, es así que durante el tercer trimestre se emitieron 143 pronósticos de tiempo de una meta planificada de 184.</t>
  </si>
  <si>
    <t>Lorena Álvarez</t>
  </si>
  <si>
    <t>66,19% de ejecución presupuestaria acumulada. (enero - septiembre 2021).
(FUENTE: DIRECCIÓN ADMINISTRATIVA FINANCIERA ¿ Memorando No. TCE-DAF-2021-1300-M de 04 octubre 2021)</t>
  </si>
  <si>
    <t>Durante el segundo cuarto 2021, se ha cubierto los pagos referentes a Gastos en Personal, Adquisiciones de Bienes y Servicios; y otros necesarios para cumplir con la gestión institucional</t>
  </si>
  <si>
    <t>Al culminar el año 2021 se cuenta con 27 proyectos de vinculación, 138convenios de vinculación y 258 convenios de prácticas pre-profesionales, en los que participan 62 docentes, 755 estudiantes y 3815 beneficiarios de la comunidad externa.</t>
  </si>
  <si>
    <t>CONSTRUCCIONES VIALES - GOBIERNOS SECCIONALES</t>
  </si>
  <si>
    <t>III TRIMESTRE: De acuerdo a las atribuciones de la institución, dentro de este programa se gestiona el pago de servicios básicos, gastos de administración en los bienes administrados por  INMOBILIAR  (edificios, parques y puertos) a nivel nacional, así como gastos de personal agragador de valor.
Entre los que se encuentran:
- 24 edificios permanentes donde se atiende a la ciudadanía constantemente.
- 13 parques y plazas que se encuentran a  disposición para la ciudadanía.
- 4 puertos pesqueros artesanales y 2 facilidades pesqueras artesanales.
- 355 Bienes  inmuebles incautados.
- 160.578 Bienes muebles incautados
-  4672  Bienes inmuebles  transitorios 
-  17,996 bienes muebles transitorios</t>
  </si>
  <si>
    <t>SECRETARIA TECNICA DE LA CIRCUNSCRIPCION TERRITORIAL ESPECIAL AMAZONICA - STCA</t>
  </si>
  <si>
    <t>Fortalecimiento Institucional para el desarrollo de procesos administrativos y de gestión institucional, que incluyen las remuneraciones de los funcionarios a nivel de planta central y zonales, en las que se cuenta con funcionarios. (378 personas).
Así como, la gestión y pago de servicios básicos, tecnologías de la información, contratación de servicio de vigilancia, servicio de limpieza. 
Adicional, se realizó la transferencia de recursos económicos a favor de CIESPAL, en su calidad de organismo internacional para cubrir el pago a 20 jubilados y una parte del 40% del sueldo de 13 trabajadores activos con contrato fijo en la relación laboral con CIESPAL durante el período del 1 de enero al 31 de diciembre de 2021.</t>
  </si>
  <si>
    <t>Pago de los ítems: Equipos Sistemas y Paquetes Informáticos, Maquinarias y Equipos, Mobiliarios y Vehículos en Cuenca</t>
  </si>
  <si>
    <t>BACHILLERATO</t>
  </si>
  <si>
    <t>Número de Pruebas Especializadas de Laboratorio realizadas por los Centros de Referencia Nacional</t>
  </si>
  <si>
    <t>PARA LA DIFUSIÓN MONTALVINA Y CULTURAL  DURANTE EL AÑO 2021, SE PROGRAMÓ 12000 OBSERVADORES, SIN EMBARGO DEBIDO A LA PANDEMIA LOS EVENTOS SE EFECTUARON EN SU TOTALIDAD DE MANERA VIRTUAL, INCREMENTÁNDOSE EL NÚMERO DE OBSERVADORES.  SOBREPASANDO LA META Y LOGRANDO 108.967. ENTRE LOS EVENTOS MÁS RELEVANTES  SE PUEDEN DESTACAR LOS SIGUIENTES: COLOQUIO COLOMBO-ECUATORIANO 2863,  CÁTEDRA MONTALVINA  2279, ENCUENTROS ESTUDIANTILES 2600, FESTIVALES DE MÚSICA  12956, ENCUENTRO NACIONAL DE POESÍA  5331.
EN CUANTO A LAS VISITAS AL  MUSEO EN FORMA PRESENCIAL TENEMOS 3835.</t>
  </si>
  <si>
    <t>Gestión y trámite de admisión, sustanciación y resolución de causas constitucionales.</t>
  </si>
  <si>
    <t>PROYECTOS EJECUTADOS CON LA PARTICIPACIÓN DE LA COMUNIDAD</t>
  </si>
  <si>
    <t>(12) PROYECTOS DE VINCULACIÓN SE ENCUENTRAN FINANCIADOS CON FUENTE DE INVERSIÓN Y 8 CON GASTO CORRIENTE.  LOS PROYECTOS CON FUENTE DE INVERSIÓN SE ENCUENTRAAN EN ESPERA DEL DICTAMEN DE INCLUSIÓN DE PARTE DE LA STP</t>
  </si>
  <si>
    <t>Firma de 143 convenios no se logró realizar el segundo desembolso al 100% de firmados. Se implementó 40 mesas ciudadanas con la participación de 1.393 actores (489 Cooperantes, 446 Técnicos y 458 Usuarios). Se ejecutó el programa Nacional Escuela de Familias dirigido a todos los técnicos de los servicios del MIES, con el fin de  generar un conjunto de acciones en caminadas a la participación así como a la atención y prevención de las violencias.</t>
  </si>
  <si>
    <t>Un valor de $ 2 391 948.45 corresponde a gasto corriente que corresponde al 15 %, y un valor de $ 12 482 586.94 se encuentra en el grupo de gasto 84 les para proyectos de inversión a ser transferidos; es por eso que el nivel de ejecución es muy bajo en cedula presupuestaria del sistema Esigef.</t>
  </si>
  <si>
    <t>DRA. GULNARA BORJA</t>
  </si>
  <si>
    <t>* A Marzo del 2021, el número de pacientes derivados fue de 32.615 usuarios/ con un  monto devengado de $. 41.121.631,18.
*Con el decreto de austeridad el tema de derivación Nacional e Internacional se ha limitado por lo que se ha visto la necesidad de optimizar la compra de servicios (priorizar la compra de servicios basado en Triaje de Manchester 1 y 2), crear estrategias para conseguir nuevas fuentes de financiamiento.</t>
  </si>
  <si>
    <t>Sin resultado</t>
  </si>
  <si>
    <t>Los proyectos de servicio comunitario del período 2021 han sido aprobados por el Órgano Colegiado Académico Superior y se encuentran en proceso de ejecución, conforme a su planificación.</t>
  </si>
  <si>
    <t>Al culminar el tercer trimestre se cuenta con 28 proyectos de vinculación en los que participan 45 docentes y 1101 estudiantes, beneficiando a 4924 personas de la comunidad externa. Se firmaron 61 convenios de practicas preprofesionales y 25 convenios específicos de vinculación.</t>
  </si>
  <si>
    <t>En el tercer trimestre debido a reprogramaciones por prioridades de control, se concluyeron 15 supervisiones.  Con las reprogramaciones se tiene previsto concluir 17 supervisiones en el III trimestre y  39 supervisiones en el IV trimestre.</t>
  </si>
  <si>
    <t>-</t>
  </si>
  <si>
    <t>El programa 83, dentro de la estructura programática de la institución corresponde a gasto no permanente, por tal razón, será reportado en el seguimiento institucional de gasto no permanente. 
Sin embargo, se describe el indicador relacionado a este programa, denominado "número de publicaciones científicas en revistas indexadas de alto impacto anuales", la meta planificada para el año 2021 fue de 141 publicaciones científicas de las cuales 47 se encontraban planificadas el primer semestre y 94 el segundo semestre (42 Trimestre Julio a Septiembre y 52 Octubre a Diciembre); la meta cumplida en el trimestre octubre a diciembre del 2021, es de 17 publicaciones científicas, es decir, se cumplió el 32,69% de la meta planificada trimestralmente y el 82,27% de cumplimiento de la meta anual.</t>
  </si>
  <si>
    <t>* Suscripción de 21 convenios a nivel nacional, 16 centros de atención y 5 casas de acogida, las cuales brindan atenciones a víctimas de violencia intrafamiliar y/o sexual.</t>
  </si>
  <si>
    <t>Se continúa trabajando en la negociación de acuerdos en el marco de la movilidad humana y se espera contar con un mayor número de acuerdo suscritos al finalizar el 2021.</t>
  </si>
  <si>
    <t>HABITAT Y ASENTAMIENTOS HUMANOS</t>
  </si>
  <si>
    <t>LOGROS: el pago oportuno de sueldos y beneficios de ley; pagos de contratos varios por planillas de servicio de aseo, servicio de correspondencia, servicio de outsourcing de impresión, fotocopiado y escaneo, servicios profesionales, suministros de oficina, seguridad por transporte de valores; adquisición de insumos y equipos de protección para personal de servicios generales, mantenimiento de transformadores, mantenimiento de mobiliarios, mantenimiento de pozos sépticos y de tapas de aguas servidas del edificio matriz. El resultado de la meta programada está dada conforme a la relación de los procesos  ejecutados versus los procesos planificados.</t>
  </si>
  <si>
    <t>IVELISE WONG</t>
  </si>
  <si>
    <t>RUC</t>
  </si>
  <si>
    <t>PERIODO</t>
  </si>
  <si>
    <t>Estudiantes que han recibido textos escolares</t>
  </si>
  <si>
    <t>Alexandra gallardo</t>
  </si>
  <si>
    <t>2.831 comunicaciones del sector público o privado en respuesta a consultas4 solicitudes de convenios de pago de coactivas.
3 registros de medidas cautelares casos especiales.
19 eventos de capacitación.
7 solicitudes de convenio de pago 50% contribuciones.
5 solicitudes de convenios de pago de coactivas.
1.067.564 accesos a portales de información, estudios  y publicaciones de la SCVS.
3 estudios y 4 artículos científicos realizados sobre el sector societario. 
Ampliación en el campo de observaciones de los trámites.
Inducción realizadas a nuevos servidores de la institución del código de ética y elementos orientadores de la institución.
Desarrollo de botón de pago en línea.</t>
  </si>
  <si>
    <t>MINISTERIO DEL DEPORTE</t>
  </si>
  <si>
    <t>GESTION DEL REGISTRO SOCIAL</t>
  </si>
  <si>
    <t>Se refiere gestión del Viceministerio de Economía y su para la generación de políticas económicas.</t>
  </si>
  <si>
    <t>Objetivo 4: Consolidar la sostenibilidad del sistema económico social y solidario, y afianzar la dolarización</t>
  </si>
  <si>
    <t>Número de estudiantes matriculados en las ofertas educativas extraordinarias en los Centros de Privación de Libertad.</t>
  </si>
  <si>
    <t>Objetivo 4: Consolidar la sostenibilidad del sistema económico social y solidario, y afianzar la dolarización</t>
  </si>
  <si>
    <t>UNIVERSIDAD TECNICA DEL NORTE</t>
  </si>
  <si>
    <t>PROTECCION SOCIAL A LA FAMILIA ASEGURAMIENTO NO CONTRIBUTIVO INCLUSION ECONOMICA Y MOVILIDAD SOCIAL</t>
  </si>
  <si>
    <t>En el año 2021 se logró la adquisición de 76 equipos para fortalecer a varias especialidades de ésta Casa de Salud, sin embargo, al comparar con el universo de equipamiento médico que actualmente posee el hospital este representa únicamente el 2% de renovación, lo que muestra la gran necesidad de contar con los recursos para continuar con la compra de activos y así mejorar la calidad de la atención médica prestada.</t>
  </si>
  <si>
    <t>Andrea Carolina Sanchez Aguirre</t>
  </si>
  <si>
    <t>A partir del mes de junio las transferencias son asumidas desde proyecto de inversión Fortalecimiento del Programa de Transferencias Monetarias No Contributivas. 13.029 créditos de Desarrollo Humano, 1.695 emprendedores CDH y otros servicios MIES, vinculados a las prácticas del Sistema Nacional de Comercialización Inclusiva, 732 personas de 18 y 29 años capacitadas en temas de fortalecimiento productivo y laboral.</t>
  </si>
  <si>
    <t>0968511110001</t>
  </si>
  <si>
    <t>Proyectos regulatorios eléctricos, Estadística Anual Multianual, Atlas Sector Eléctrico Ecuatoriano, Balance Nacional Energía, estudios eléctricos, control entes, análisis 9 reportes hidrocarburíferos, estadística hidrocarburífera, reportes producción Petróleo Neto Campo y Gas Natural campo 45.241.501 barriles petróleo neto, control producción preparación derivados Refinerías, 648 inspecciones técnicas y control, 211 autorizaciones a usuarios finales, monitoreo 18 áreas hidrocarburíferas y eliminación de 559 tags plataforma SCADA, elaboración bases datos, atención denuncias ciudadanas hidrocarburos, atención 38 denuncias minería ilegal, seguimiento control concesiones mineras, 3 operativos minería ilegal, actualización base datos y otorgación 389 certificados exportación minerales.</t>
  </si>
  <si>
    <t>INVESTIGACION DESARROLLO  INNOVACION Y O TRANSFERENCIA TECNOLOGICA</t>
  </si>
  <si>
    <t>Aprobados 7 nuevos Proyectos de Vinculación con la Sociedad de las carreras:  Laboratorio Clínico, Ingeniería Agrícola, Educación Básica, Administración Pública, Comunicación Social, Administración de empresas- Contabilidad (UED</t>
  </si>
  <si>
    <t>LA JUNTA NACIONAL DE DEFENSA DEL ARTESANO HA VENIDO TRABAJANDO DE MANERA PRESENCIAL, A PESAR QUE NOS ENCONTRAMOS EN EMERGENCIA SANITARIA SE HA CUMPLIDO CON LO ESTABLECIDO PARA EL SEGUNDO TRIMESTRE 2021.</t>
  </si>
  <si>
    <t>Indicador discreto: Durante el primer trimestre se alcanzó el 97% de cumplimiento con respecto a la microplanificación 2021. A junio se registró una cobertura de 47.881 personas adultas mayores en condiciones de pobreza, pobreza extrema y vulnerabilidad en los diferentes servicios de atención y cuidado gerontológico.</t>
  </si>
  <si>
    <t>31</t>
  </si>
  <si>
    <t>Se ampliaron 3 proyectos de vinculación y se suscribió un convenio específico con la Organización de Estados Iberoamericanos OEI hasta mayo de 2023</t>
  </si>
  <si>
    <t>En el primer semestre del 2021 se alcanzó el 93.25% del Nivel de Satisfacción del Usuario Externo; el indicador Porcentaje de optimización Cero Papeles con el Sistema de Gestión Documental Quipux, cerró el mes de junio con el 95,79% de documentos generados con el uso de firma electrónica y el Porcentaje de Cumplimiento del Plan Estratégico de Mejora del Clima Laboral, se cumplió al 100%.</t>
  </si>
  <si>
    <t>MINISTERIO DE GOBIERNO</t>
  </si>
  <si>
    <t>La ejecución presupuestaria al finalizar el semestre fue del 98.67%  que corresponde a un devengado por 4.330.120.36 del presupuesto codificado; quedando un remanente del 0,18% certificados en el grupo 53, mismos que se dan de los ahorros en las contrataciones.
Dentro de los resultados de los programas tenemos: Porcentaje de normativa técnica sanitaria aprobada alcanzamos el 85%; TH: Porcentaje de Cumplimiento del Plan Estratégico de Mejora del Clima Laboral alcanzamos el 100% de lo planificado;  Porcentaje ejecución presupuestaria Gasto Corriente se realizo en el 99,35%; Porcentaje de quejas solucionadas en el tiempo óptimo establecido fue del 100%; el Porcentaje de satisfacción del usuario externo fue del 98,89%; el Porcentaje de optimización Cero Papeles con el Sistema de Gestión Documental Quipux fue del 93,51% y el Porcentaje de cumplimiento de planes de acción de mejora de la gestión institucional fue del 100%. 
Los objetivos estratégicos 6, 8, 9 y 10 fueron cumplidos de acuerdo a lo programado y dentro de lo alcanzable, pero debido al corto presupuesto asignado, existen actividades que no se han programado como ejemplo tenemos el mantenimiento completo de equipos, e infraestructura del Laboratorio de Referencia para lo cual se necesitan un financiamiento de $240000 aproximadamente.</t>
  </si>
  <si>
    <t>Se han ejecutado las actividades según lo planificado en el POA en este trimestre</t>
  </si>
  <si>
    <t>SE HA CUMPLIDO CON 425 ALUMNOS GRADUADOS EN EL TERCER Y CUARTO NIVEL. SE CUENTA CON 142 DOCENTES, EL 91% TIENE CUARTO NIVEL; DE LOS CUALES 12 DOCENTES TIENEN TÍTULO PHD.</t>
  </si>
  <si>
    <t>A través de éste programa se ha podido cumplir con los sueldos y salarios del personal administrativo y de servicios, seguridad y
vigilancia, servicios básicos tales como electricidad, internet, telefonía, etc, además de los respectivos seguros.</t>
  </si>
  <si>
    <t>1760000310001</t>
  </si>
  <si>
    <t>Al mes de septiembre se cuenta con 36 instrumentos internacionales suscritos en diferentes ámbitos (cooperación, cultura, desarrollo del turismo, complementación económica, Transporte Aéreo, Información tributaria, entre otros) mismos que se encuentran distribuidos de la siguiente manera: América del Norte y Europa: 14, América Latina y El Caribe: 11, África, Asia y Oceanía: 11.</t>
  </si>
  <si>
    <t>FOMENTO AL DEPORTE DE ALTO RENDIMIENTO</t>
  </si>
  <si>
    <t>Programa presupuestario destinado al pago de arrastres de obligaciones contraídas en años anteriores en el ejercicio fiscal 2021 este programa no registro codificado de ningún valor</t>
  </si>
  <si>
    <t>Investigaciones Científicas desarrolladas por el personal de la UNACH registradas en el OBS</t>
  </si>
  <si>
    <t>0968518040001</t>
  </si>
  <si>
    <t>Al cuarto trimestre la Dirección General de Registro Civil, Identificación y Cedulación ha alcanzado los siguientes resultados: Ciudadanos cedulados en el sistema biométrico (cédula única) 580.511 (fuente GPR)
Inscripciones de nacimiento 265.129 (fuente GPR)
Producción del documento de viaje (Pasaportes Ordinarios) 486.499(fuente GPR)
Número de Certificados Digitales de firma electrónica emitidos 88.160(fuente GPR)</t>
  </si>
  <si>
    <t>18.88% de causas resueltas en función de las causas ingresadas y resueltas de enero a junio del año 2021 por el Tribunal Contencioso Electoral. 
(FUENTE: SECRETARÍA GENERAL (Memorando TCE-SG-2021-0481-M de 12 julio 2021)</t>
  </si>
  <si>
    <t>Alumnos graduados</t>
  </si>
  <si>
    <t>AUTORIDAD PORTUARIA DE MANTA</t>
  </si>
  <si>
    <t>REGULACION Y CONTROL ADUANERO</t>
  </si>
  <si>
    <t>1768120520001</t>
  </si>
  <si>
    <t>Codificado 1er trimestre USD. 5.351.642,80,  ejecutado 1er trimestre: USD. 1.263.818,19
(23,62% porcentaje de ejecución presupuestaria anual).
Logros:
a) 2.383 pericias en el ámbito de Medicina Legal
b) 34.266 pericias en el ámbito de Ciencias Forenses
c) 28 inhumaciones de cadáveres no identificados, identificados y no retirados
d) 4 Comisiones Técnicas activas en el desarrollo de instrumentos metodológicos
e) 2 Eventos de Capacitación Especializada de manera virtual
f) 2 Convenios de Cooperación Interinstitucional de índole académico, suscritos con entidades de educación superior
g) 3 Convenios de Cooperación Interinstitucional</t>
  </si>
  <si>
    <t>Durante el tercer trimestre del año 2021, se ahorró un total de 988.445 en BEP, por concepto de interconexión entre el S.N.I. y el SEIP-E, generando un ahorro acumulado en lo que va del año de 2.798.477,29 de barriles equivalentes de petróleo de uso de combustibles desplazados en el proceso de producción de crudo.
Como parte de las políticas implementadas, se ahorró un total de 42.994 de barriles equivalentes de petróleo, que es la cantidad de energía anual ahorrada por la sustitución de energéticos, equipos ineficientes y/o gestión de la energía a través de programas y proyectos, implementados por el MERNNR.</t>
  </si>
  <si>
    <t>En el cuarto trimestre (octubre - diciembre 2021), se obtuvieron los siguientes resultados:
- 470 GAD participaron en, al menos, un proceso de capacitación y/o asistencia técnica.
- 02 Inscripciones de Mancomunidades y consorcios
- 01 Conflicto atendido y solventado
- 13 GADP monitoreados
- 373 GADPR monitoreados
- 190 GADM monitoreados
- 03 Mancomunidades Monitoreadas
* En total, durante el cuarto trimestre año 2021, se realizaron 1052 procesos para fortalecer a los Gobiernos Autónomos Descentralizados; sin embargo, por funcionalidad del sistema, que solo permite superar en un 25% la programación anual, se ha registrado 69 como ejecución de metas al Trimestre 4.</t>
  </si>
  <si>
    <t>PLANIFICACIÓN ACADÉMICA EN EJECUCIÓN</t>
  </si>
  <si>
    <t>Alumnos graduados</t>
  </si>
  <si>
    <t>SE CUMPLIO CON LA PROGRAMACION EN EL PRIMER TRIMESTRE, SE ESTA HACIENDO SEGUIMIENTO AL MINISTERIO DE ECONOMIA FINANZAS POR EL, pronunciamiento de disponibilidad de financiamiento para poder continuar con la ejecución del proyecto de inversión Implementación de VTS (Control de Tráfico Marítimo);</t>
  </si>
  <si>
    <t>Actualización de los actores en apoyo al funcionamiento del Sistema Nacional de Salud</t>
  </si>
  <si>
    <t>2180 alumnos graduados en el tercer nivel (1516 profesionales) y cuarto nivel (664 profesionales). Se encuentran registrados 9677 estudiantes de grado y 1289 estudiantes de postgrado.  Se cuenta con 1014 docentes,  de los cuales 291 profesores tienen título de Ph.D.</t>
  </si>
  <si>
    <t>PARA EL ULTIMO TRIMESTRE, EL CIDAP CIERRA SU AÑO CON LA EJECUCIÓN DEL ÚLTIMO EVENTO DE COMERCIALIZACIÓN DENOMINADO BAZAR NAVIDEÑO, DONDE ARTESANOS PUDIERON VENDER PARTE DE SUS PRODUCTOS.</t>
  </si>
  <si>
    <t>Durante el primer trimestre del ejercicio fiscal 2021, se han cumplido con las acciones programadas y dar cumplimiento a lo planificado.</t>
  </si>
  <si>
    <t>JORGE CARDENAS</t>
  </si>
  <si>
    <t>Programa referente a las actividades resultantes de los procesos de asesoría y apoyo de la institución. Durante el primer semestre se evidencia un cumplimiento del 50% frente al 50% programado</t>
  </si>
  <si>
    <t>En este ejercicio fiscal, se finalizaron un total de 9 obras.  Con corte a la entrega de este reporte, se tiene los siguientes avances por componente del programa:
Proyecto subestaciones: 90,63%
Sistemas Especiales: 95,10%
Líneas de subtransmisión: 87,62%
Infraestructura civil: 95,21%
Proyectos de distribución: 94,92%</t>
  </si>
  <si>
    <t>21 PROYECTOS EJECUTADOS CON UN AVANCE PROMEDIO DE METAS DEL 91.55% PROMEDIO</t>
  </si>
  <si>
    <t>Se establece un corte de información y reporte de metas al 30 de septiembre de 2021, debido a la solicitud de entrega de PLANES INSTITUCIONALES de acuerdo a lo que establece el Acuerdo Nro. SNP-SNP-2021-0006-A, de 29 de septiembre de 2021, los planes institucionales serán entregados al ente rector de la planificación para su registro, en un máximo de 45 días a partir de la publicación del Plan Nacional de Desarrollo en el Registro Oficial.</t>
  </si>
  <si>
    <t>Proyectos ejecutados con la participación de la colectividad</t>
  </si>
  <si>
    <t>Reconocimiento Tercer Nivel de Madurez "Desarrollado" del Modelo Ecuatoriano de Calidad y Excelencia 
Institución ganadora en el ¿Concurso de Buenas Prácticas de Clima Laboral para el Sector Público 2021¿
Reconocimiento de ¿Gestión del Cambio destacada en el Sector Público
Certificación de calidad en el servicio
Coordinación de cooperación con GIZ para donación en proyecto E-phyto
Reunión de Subcomité MSF con la Unión Europea en seguimiento  a temas de interés bilateral</t>
  </si>
  <si>
    <t>Soledad Narciza tsenkush chamik</t>
  </si>
  <si>
    <t>La programación y resultado de cada trimestre no son acumulables, 3.146.155 niños y niñas de Educación General Básica matriculados en instituciones educativas fiscales en el periodo escolar 2020-2021 (Costa y Sierra), fuente Archivo Maestro de Instituciones Educativas - AMIE, 31-mar-2021.</t>
  </si>
  <si>
    <t>Proyectos ejecutados con la participación de la colectividad</t>
  </si>
  <si>
    <t>Año 2021 (Enero - Marzo) Se registró una ejecución presupuestaria de 22.49% a marzo 2021, 66.67% Porcentaje de cumplimiento de planes de acción de mejora de la gestión institucional, 76.77% Porcentaje de optimización Cero Papeles con el Sistema de Gestión Documental Quipux, 21% Porcentaje de Cumplimiento del Plan Estratégico de Mejora del Clima Laboral</t>
  </si>
  <si>
    <t>Durante el IV trimestre del 2021 la ejecución presupuestaria logró un resultado del 98,91 % de la meta programada para el avance acumulado , con un devengado de 3177046,79 USD frente al codificado institucional del cierre del mes de diciembre de 3,212,431.35 USD
Las áreas agregadoras de valor de la Vicepresidencia de la República, lograron elaborar un total de 22 instrumentos para la supervisión, coordinación y articulación interinstitucional en el marco de las competencias asignadas para cada una de las subsecretarías.</t>
  </si>
  <si>
    <t>PAGO AL PERSONAL ADMINISTRATIVO Y OBREROS, BIENES Y SERVICIOS DE CONSUMO, GASTOS JUBILARES Y OTROS GASTOS CORRIENTES PARA EL NORMAL DESARROLLO DE LAS ACTIVIDADES INSTITUCIONALES</t>
  </si>
  <si>
    <t>1768147720001</t>
  </si>
  <si>
    <t>MINISTERIO  DE TURISMO</t>
  </si>
  <si>
    <t>Cumplimiento conforme lo programado</t>
  </si>
  <si>
    <t>Normativa Gubernamental no permitió la ejecución debido retrazo en la aprobación de Reforma presupuestaria central</t>
  </si>
  <si>
    <t>Se realizaron 1.689 monitoreos en musáceas sin detección de Fusarium oxysporum f. sp. cubense (Foc R4T), por lo que se mantiene el estatus de Ecuador como país sin presencia de la plaga.Solicitud de Certificado Zoosanitario de Exportación de Mascotas: En conjunto con la Dirección de Comunicación Social, se procedió a sistematizar el formulario en línea para que los usuarios puedan solicitar la emisión del CZE para la salida de mascotas, esto permite brindar una atención más oportuna y eficaz al usuario requirente.Aprobación de formatos de etiquetas bajo la Resolución 2075 - Sistema globalmente armonizado SGA. Actualmente en Ecuador existen 1 112 UPA certificadas con Buenas Prácticas Agropecuarias, de las cuales en el periodo de enero a marzo se han certificado 259 UPA.</t>
  </si>
  <si>
    <t>CONTROL OPERATIVO E INVESTIGACION DE ACCIDENTES DE TRANSITO A NIVEL NACIONAL</t>
  </si>
  <si>
    <t>El sistema en Gasto Permanente está incluyendo el programa 77 que únicamente tiene gasto no permanente (grupo 7 y 8), por tal motivo se debió
repartir  los  valores  codificado  y  devengado  entre  los dos programas para poder registrar la información en el sistema. Pero hay que indicar que de acuerdo a la i n f o r m a c i ó n  d e l  E - s i g e f  e l  p r o g r a m a  ( 0 1 )  ADMINISTRACION CENTRAL el porcentaje de ejecución fue del 40.51% para el cuarto trimestre debido Oficio Nro. MTOP-SPTM-21-996-OF del 27 de octubre de 2021fue convocada sesión de directorio que autorizó la ejeución del gasto, resultando que del total codificado para el año 2021 de USD$ 5,334,158.78  se logrará un devegando anual de USD$ 5,103,238.27, equivalente a una ejecucion anual del 95.67 %</t>
  </si>
  <si>
    <t>Se cumplio con la planificacion Operativa Anual , a fin de  apoyar a los objetivos institucionales.</t>
  </si>
  <si>
    <t>La unidad de apoyo a través de la gestión del personal técnico ha permitido incrementar la cobertura de servicios de transporte aéreo</t>
  </si>
  <si>
    <t>Se cumplió con la programación en el cuarto trimestre</t>
  </si>
  <si>
    <t>SIN UNIDAD DE MEDIDA</t>
  </si>
  <si>
    <t>LAS BECAS A ESTUDIANTES SE ENCUENTRAN PLANIFICADAS PARA ENTREGAR DURANTE EL II TRIMESTRE DEL AÑO, DE ACUERDO A CONVOCATORIA REALIZADA POR LA COORDINACION DE BIENESTAR.  LOS ESTUDIANTES GRADUADOOS CORRESPONDEN A LAS CARRERAS DE ECOTURISMO, AUDITORIA, COMERCIO EXTERIOR, ADM. EMPRESAS AGROPECUARIAS</t>
  </si>
  <si>
    <t>0160001240001</t>
  </si>
  <si>
    <t>Programa atado a grupo de gasto no permanente (inversión)</t>
  </si>
  <si>
    <t>Programa presupuestario alineado al proyectos de inversión (gasto no permanente): 
1) Programa de apoyo a la reforma de empresas publica</t>
  </si>
  <si>
    <t>INVESTIGACION DESARROLLO INNOVACION Y/O TRANSFERENCIA TECNOLOGICA</t>
  </si>
  <si>
    <t>lenin muñoz</t>
  </si>
  <si>
    <t>1.Se ha realizan 2 exposiciones en los repositorios de MCYP y se ha logrado que 881.799 visitante los repositorios, 269 bienes culturales y patrimoniales en los Archivos Históricos investigados,491 bienes bibliográficos y recursos consultados en las Bibliotecas. 2.Informe técnico Desarrollando capacidades locales para la implementación del turismo patrimonial comunitario integrando el QHAPAQ ÑAN en Bolivia, Perú y Ecuador- etapa 2.</t>
  </si>
  <si>
    <t>Jaqueline Jimenez</t>
  </si>
  <si>
    <t>Se ha cumplido con lo establecido, fortaleciendo las medidas de bioseguridad tanto previo al ingreso como en territorio conla finalidad de ir reduciendo el índice de ingreso de especies introducidas a las islas Galápagos al 0.16 y reduciendo el índice de establecimiento y propagación de especies introducidas al 0.18 que se espera cerrar en el primer semestre.</t>
  </si>
  <si>
    <t>Dificultades ejecución fuente de financiamiento 701, convenios suscritos con empresas públicas para ejercer la defensa legal en cortes internacionales; lo cual no depende totalmente de la PGE, sino de tiempos y fechas de cortes internacionales, consecuentemente de los pagos a los estudios jurídicos internacionales por sus servicios prestados.
*1902 Procesos Finalizados Patrocinio Nacional
*56 casos DD HH
*72 Pronunciamientos
*5 Informes de control 
*Análisis 3 proyecto de Ley
*375 Procesos mediación</t>
  </si>
  <si>
    <t>monica andrango</t>
  </si>
  <si>
    <t>¿ Se han elaborado 89 resoluciones de Patentes de Invención
¿ Se han realizado y despachado 66 búsquedas entre patentes de invención. modelos de utilidad y diseños industriales.
¿ Se resolvió 3.452 solicitudes de registro de signos distintivos.
¿ Se notificaron un total de 301 actos administrativos entre resoluciones y autos inhibitorios
¿ Se notificaron 239 providencias en el órgano Colegiado de Derechos Intelectuales.
¿ Se emitió 11 resoluciones de tutelas administrativas.
¿ Se registraron un total de 550 solicitudes ingresadas a la Unidad de Registro de la Dirección Nacional de Derechos de Autor y Derechos Conexos.
¿ Se ha realizado  10 depósitos voluntarios de los conocimientos tradicionales de diferentes comunidades</t>
  </si>
  <si>
    <t>Número de pruebas especializadas en los Centros de Referencia Nacional</t>
  </si>
  <si>
    <t>Se impartió 1 programa de capacitación online, de los cursos certificados por el MDT, a través de la plataforma virtual webex, con temas de Geología, Minería y Energía, los temas de los cursos dictados en el programa fueron: Condiciones básicas de seguridad aplicadas en las operaciones mineras, Energías renovables para la climatización y generación energética en procesos industriales, Gestión ambiental aplicada a actividades minero -metalúrgicas, Introducción a la prospección y exploración de depósitos de minerales metálicos, Muestreo y caracterización de minerales para procesos metalúrgicos, Perforación y voladura aplicadas en minería subterránea en galerías de sección &lt; 5 m².</t>
  </si>
  <si>
    <t>A nivel institucional se ha cumplido en el 2021 con 1988 graduados en el tercer nivel. Número total de docentes 380. Docentes titulares 174 que equivale al 46%  período abril-agosto 2021. 29 docentes becarios en formación doctoral. 77  docentes con dos maestrías. 56 docentes con título de P.hD. período abril-agosto 2021. Total graduados cohorte 14-15, 612 graduados 246, equivalente a una Tasa de titulación de 40,2%.  La institución cuenta con nuevas carreras aprobadas por el CES, Grado: Biotecnología, Agropecuaria, Economía. Posgrado: Gestión Ambiental, Administración Pública, Derecho Constitucional.  Tasa de permanencia del 67% con relación a los matriculados en primer nivel cohorte 19-19 = 2075 Total estudiantes que permanecen en el período 21- 21: 1392. Tasa de deserción de los 33% matriculados primer nivel cohorte 19-19.</t>
  </si>
  <si>
    <t>NO APLICA</t>
  </si>
  <si>
    <t>Al mes de junio de 2021, 481.235 documentos fueron generados en el sistema Quipux de los cuales 427.420 cuentan con firma electrónica. Este indicador es configuración discreta y la meta trimestral es del 70% que se encuentra cumplida.</t>
  </si>
  <si>
    <t>Porcentaje de cobertura de servicio público de energía eléctrica</t>
  </si>
  <si>
    <t>FOMENTO DE LA INSERCION ESTRATEGICA ECONOMICA Y COMERCIAL</t>
  </si>
  <si>
    <t>PATRICIO TORRES</t>
  </si>
  <si>
    <t>La Institución cuenta con un Plan de Vinculación actualizado que fue aprobada por el Honorable Consejo Universitario en sesión ordinaria con Resolución: 2385-CU--2018 del 20 de noviembre, el mismo que está vigente a la fecha. Para el periodo académico: octubre 2020- febrero 2021, la Universidad participa con cuatro programas ; en el que se aprobaron en el primer trimestre 35 proyectos, con la asistencia técnica de 45 docentes, se insertó a 841 estudiantes y se benefició 5.291 personas, los mismos que fueron aprobados con Resolución: UTA-CONVISO-2020-0051.</t>
  </si>
  <si>
    <t>NÚMERO</t>
  </si>
  <si>
    <t>Este indicador se reporta de forma semestral, considerando el plazo que se necesita para que las  publicaciones científicas realizadas en medios indexados sean reconocidos internacionalmente</t>
  </si>
  <si>
    <t>A diciembre 2021 la ejecución física y presupuestaria reflejó gestiones de los egresos en personal; bienes y servicios de consumo y,
egresos financieros.</t>
  </si>
  <si>
    <t>Al tercer trimestre se han presentado proyectos de vinculación con la colectividad al rededor de 143 proyectos, es baja su producción como así lo demostramos en el presupuesto gastado, que apenas lo que va el tercer trimestre se ha devengado 0 en dólares es decir lo que demuestra que no se han pagado mucho por proyectos de vinculación</t>
  </si>
  <si>
    <t>pedro mora</t>
  </si>
  <si>
    <t>Pago del servicio de alimentación a personas adultas privadas de la libertad y a adolescentes infractores de los 53 Centros de Privación de Libertad y Centros de Adolescentes Infractores a nivel nacional; brindando este servicio a un promedio mensual de 38.760 privados de la libertad y 360 adolescentes infractores.</t>
  </si>
  <si>
    <t>Considerando que el sistema no permite ingresar indicadores de reducción y el objetivo de este indicador es que las declaraciones con otros canales de aforo diferente al automatico disminuyan, se ha colocado meta únicamente en el último trimestre reflejando a dónde buscamos llegar al final del año 2021. Con el antecedente expuesto, se informa que los resultados al 1er trimestre es que el 17.8%  de las declaraciones tuvieron un canal de aforo diferente al automático, lo cual fue mejor al planteado (23% a ese mismo período).</t>
  </si>
  <si>
    <t>silvia palma</t>
  </si>
  <si>
    <t>Principales Logros: Programa de capacitación para el sector pesquero artesanal y su núcleo familiar; Emisión de permisos de pesca a embarcaciones y pescadores artesanales en la brigada de carnetización; Entrega de dotación de alevines; Control terrestre para desalentar y eliminar la pesca ilegal no declarada y no reglamentada y, Control fluvial con devolución al hábitat; Implementación de nuevo Certificado Sanitario de China; Se remitió a la Autoridad Sanitaria de Tailandia Cuestionario y Certificado Sanitario; Entrega de dispositivos tecnológicos con la implementación de herramienta SIAP;  Controles de los recursos pesqueros que se encuentran en periodo de veda; Ecuador participa en el 9no Comité Científico de la Organización Regional de Ordenamiento Pesquero del Pacífico Sur SPRFMO.</t>
  </si>
  <si>
    <t>En el programa 91 Seguridad Integral contempla la atención médica en cuales el personal policial y sus familiares son derivados a las diferentes casas de salud que se encuentra dentro de la Red Integral de salud, debido a la emergencia sanitaria.</t>
  </si>
  <si>
    <t>porcentaje</t>
  </si>
  <si>
    <t>Se ha ejecutado según lo planificado en el POA, apoyo a 54 federaciones ecuatorianas para el alto rendimiento, Comité Paralímpico, COE en el marco del POA de estas organizaciones deportivas y pago de servicios para el mantenimiento del centro médico del Ministerio del Deporte</t>
  </si>
  <si>
    <t>Para garantizar la seguridad ciudadana la P. N. realizó acciones al III Trimestre: Operativos realizados 843.173,  Detenidos delincuencia común 61.080, Detenidos violencia intrafamiliar 9.747, Armas de fuego decomisadas 5.758, Bandas desarticuladas 1.246, Vehículos recuperados 2.042, Vehículos retenidos 10.687, Motos recuperadas 2.943, Motos retenidas 12.495, Personas revisadas 20.382.893, Detenidos por estupefacientes 10,125, Cocaína incautada gr 110.718.303,49, Heroína gr 261.301,41, Marihuana gr 21.251.711,14, Planta marihuana 470, Planta de coca 30.360, Químico sólido Kg 31.768,24, Químico líquido Lt 22.130,82, Botón de seguridad 123.642, Alarma efectiva 137.028, Alarma falsa 22.941, Custodia valores 14.600, Espacio público recuperado 10.815, Visita preventiva comunitaria 1.600.968</t>
  </si>
  <si>
    <t>Se implementó un modelo óptimo desde la planificación institucional, el cual estabilizó y mejoró la eficiencia en la estructura organizacional y se obtuvo una adecuada ejecución y utilización de los recursos administrativos, financieros, de talento humano y tecnológico para el cumplimiento de la misión institucional, resultando:
- 12 eventos de capacitación organizados y/o gestionados por la Unidad de Talento Humano. 
- 34 servidores que participaron en, al menos, un evento de capacitación.</t>
  </si>
  <si>
    <t>Estudiantes en edad escolar matriculados en bachillerato</t>
  </si>
  <si>
    <t>Se registra meta 0 en el periodo de evaluación, el indicador es discreto por periodo, no acumula resultados y es semestral. Enero-Marzo 2021 se abasteció una demanda de potencia máxima del país de 4101.7 MW con un pico de 4346 MW considerando exportaciones; y, en el ámbito nacional 6691.7 GWh de demanda de energía, mediante el despacho económico de los recursos de generación, minimizando el costo de operación. Se obtuvo una participación de generación renovable total del 93.7%; 93.4% generación hidroeléctrica y 0.3% de otras fuentes no convencionales. La operación del sistema fue autónoma, se coordinaron importaciones especialmente por la ejecución de mantenimientos (7.8 GWh) con un aporte del 0.11%. Se programaron exportaciones por un volumen de 174.9 GWh; 100% fueron vendidos a Colombia.</t>
  </si>
  <si>
    <t>No se planificaron metas para el segundo Trimestre - INDICADOR ANUAL</t>
  </si>
  <si>
    <t>GESTION PARA EL FORTALECIMIENTO PENAL</t>
  </si>
  <si>
    <t>Durante el cuarto trimestre del año 2021, se han aprobado un proyecto de vinculación con la sociedad; además 1 docente ha participado en los proyectos de vinculación, 43
beneficiarios de los proyectos de vinculación; y 20 proyectos de vinculación en ejecución. La información detallada se la verifica en el Memorando Nro. UPEC-DIVS-2022-0024-M.</t>
  </si>
  <si>
    <t>La Dirección de Vinculación informa que se han planificado y aprobado  un total de 29 proyectos de vinculación, mientras que no se han cerrado proyectos, pues su planificación de cierre consta para el cuarto trimestre.</t>
  </si>
  <si>
    <t>Se aprobó cartografía Multiescala 5K en formato *. gdb de 4346.9 km2: ALTIMETRÌA: 3621,3; PLANIMETRIA: 4346,9 *GDB: 4346,9. Se presenta 46,9 km2 en más de lo planificado, ya que se obtiene como resultado de sumatoria de bloques íntegros trabajados en III trimestre (no se puede afectar la integración de bloques solo para coincidencia de valores). Asimismo habrá trimestres que por la misma razón no se alcanzaría la producción trimestral planificada. Aplicación de planes de acción presentados como: Capacitación/sociabilización periódica a todo el personal del Proceso. Estabilidad del personal técnico en producción Multiescala</t>
  </si>
  <si>
    <t>FORTALECIMIENTO INSTITUCIONAL</t>
  </si>
  <si>
    <t>Se obtuvo el 23.05% de ejecución presupuestaria, devengando USD 2.321.231,14 del presupuesto asignado</t>
  </si>
  <si>
    <t>La Universidad Estatal Amazónica, en el periodo reportado sgún las planificaciones  para gradiación por lo que valor corresponde a 0 según la meta.</t>
  </si>
  <si>
    <t>Las metas registradas corresponden al indicador "Ahorro de combustibles en BEP por la Optimización de Generación Eléctrica y Eficiencia Energética en el Sector de Hidrocarburos".</t>
  </si>
  <si>
    <t>Garantizar sitios de visita y educación ambiental acordes al buen vivir Isleño.</t>
  </si>
  <si>
    <t>EL PROGRAMA DE ADMINISTRACIÓN CENTRAL, TUVO UNA EJECUCIÓN EN EL SEMESTRE DEL 25.14%</t>
  </si>
  <si>
    <t>Adquisición de medicamentos, insumos, dispositivos medicos,vacunas COVID 19 entre otros para  la atención integral de enfermedades estrategias de impacto en salud pública</t>
  </si>
  <si>
    <t>FORTALECIMIENTO INSTITUCIONAL.</t>
  </si>
  <si>
    <t>CONSEJO NACIONAL PARA LA  IGUALDAD DE MOVILIDAD HUMANA</t>
  </si>
  <si>
    <t>Número</t>
  </si>
  <si>
    <t>Se obtuvo el 45,11% de ejecución presupuestaria, devengando 1.999.494,37 del presupuesto codificado</t>
  </si>
  <si>
    <t>1768178790001</t>
  </si>
  <si>
    <t>Actividades que son ejecutadas para la gestión Institucional, en donde se desarrollan acciones para el desenvolvimiento diario que permite el fortalecimiento institucional, como pago de salarios y beneficios sociales, servicios básicos, obligaciones por jubilaciones patronales, seguros.</t>
  </si>
  <si>
    <t>INSTITUTO OCEANOGRÁFICO Y ANTÁRTICO DE LA ARMADA</t>
  </si>
  <si>
    <t>EL PORCENTAJE DE EJECUCIÓN REFLEJA EL CUMPLIMIENTO DE ESTE OBJETIVO</t>
  </si>
  <si>
    <t>Se cumplió con lo programado, se detalla los principales resultados: la institución cuenta con un Sistema de Información eficiente para la toma de decisiones. 90% de Elementos de cultura organizacional formalizados. Comunicación Institucional con 51.937 seguidores en Facebook, Instagram 7.302 seguidores y Twitter 4.148 seguidores.  Se han realizado 13 programas de radio y TV desde la Academia en el cual se analizan y difunden temas relacionados con la Academia, Investigación y Vinculación con la finalidad de que la comunidad universitaria y los stakeholders  conozcan del quehacer universitario.  73,33%  de cumplimiento en la calidad de los procesos académicos y administrativos.</t>
  </si>
  <si>
    <t>DILO QUISPE QUILAPANTA</t>
  </si>
  <si>
    <t>En el período 2021 se graduaron 877 estudiantes en UNEMI, a partir del reporte del SGA, módulo Graduados. La diferencia respecto de la meta programada corresponde a una actualización del Plan del proceso de sustentación Unidad de Titulación, considerando el análisis de retorno a las actividades académicas presenciales.</t>
  </si>
  <si>
    <t>La meta acumulada establecida en el sistema SIPeIP para el tercer trimestre del año 2021 es de  45.000 Toneladas métricas de pesca descargada en el  Terminal Pesquero y de Cabotaje, en este tercer trimestre APM descargó 11.254.67, no pudiendo cumpir con la meta establecida por motivo de veda y condiciones naturales.</t>
  </si>
  <si>
    <t>- Se ejecutó el pago de nómina correspondiente al cuarto trimestre del año 2021.
- Se generaron diez (10) órdenes de compra utilizando la herramienta de catálogo electrónico por un valor total de US$ 18.956,68 sin incluir IVA.
- Por medio de ínfima cuantía se generaron doce (12) órdenes de compra por un valor de US$ 31.490,90 sin incluir IVA.
- Durante el 4to trimestre se realizaron 6 eventos de capacitación virtuales para los servidores de la ARCA con la Contraloría General del Estado, en cumplimiento a las medidas de austeridad.
- Se atendió el 97,7% de los tickets de soporte técnico generados
- Se realizaron las actividades de acuerdo a lo planificado en la Matriz Plan de Mejora correspondiente al IV trimestre.</t>
  </si>
  <si>
    <t>viviana cobos</t>
  </si>
  <si>
    <t>I TRIMESTRE: SE CUMPLIÓ LA META PROGRAMADA DEL 30%, EN RELACIÓN AL RESULTADO DEL PERÍODO, SE DETALLA LOS SERVICIOS QUE SE BRINDA: EMISIÓN DE PERMISOS DE FUNCIONAMIENTO PARA ESTABLECIMIENTOS DE SALUD, REGISTRO DE TÍTULOS DE PROFESIONALES DE SALUD, ENTREGA DE BLOCKS DE RECETARIOS PARA PRESCRIPCIÓN DE MEDICAMENTOS SUJETOS A FISCALIZACIÓN, ENTRE OTROS.</t>
  </si>
  <si>
    <t>Para el cuarto trimestre del año 2021 la UPEC ha logrado entregar a la sociedad 207 nuevos profesionales, de los cuales 197 obtuvieron título de grado y 10 título de postgrado; por otro lado, se mantienen 81 docentes titulares, 13 docentes con título de PhD.; y, 27 docentes en formación doctoral respecto del segundo y tercer trimestre; por otro lado, durante este trimestre se logró capacitar a 26 docentes; esta información se verifica mediante Memorando Nro. UPEC-DIAC-2022-0023-M. y sus anexos y Memorando Nro. UPEC-DIFI-2022-0012-M. para la verificación presupuestaria. (se ingresó 49 graduados ya que se superó el 25% de la meta programada y el sistema no permite poner un mayor valor aunque el total de graduados fueron 207).</t>
  </si>
  <si>
    <t>Según la información del responsable del área de investigación,  transcribimos lo recibido vía e-mail: No está previsto iniciarse ningún nuevo proyecto en lo que resta del año 2021 dada la dificultad de ejecución por la Pandemia y se trabaja en una nueva proyección de 6 proyectos de investigación aplicada a ejecutarse a partir del 2021 con la visión de dar soluciones a problemáticas de la provincia de Pastaza según Plan de Ordenamiento Territorial 2019-2025.</t>
  </si>
  <si>
    <t>14 autorizaciones de oferta pública y emisión de valores.
16 inscripciones de entes de mercado de valores en el Catastro Público del Mercado de Valores.
59 requerimientos de información.
490 trámites atención a usuarios vía web.
Implementación de validaciones de apoderados y accionistas en el Sistema de Soc. Extranjeras.
Sistema de registro de manuales de lavado de activos y financiamiento de delitos.
Mejoras al Sistema de Mercado de Valores para actualizar las denominaciones de los Negocios Fiduciarios inscritos.
Las actividades de control in situ que realiza la Superintendencia de Compañías, Valores y Seguros se han visto restringidas por las medidas para prevenir el contagio de COVID 19 establecidasl.</t>
  </si>
  <si>
    <t>Durante el cuarto  trimestre del año 2021, se ahorró un total de 864.420 en BEP, por concepto de interconexión entre el S.N.I. y el SEIP-E, generando un ahorro acumulado en lo que va del año de 3663897,29 de barriles equivalentes de petróleo de uso de combustibles desplazados en el proceso de producción de crudo.
Como parte de las políticas implementadas, se ahorró un total de 39.185  de barriles equivalentes de petróleo, que es la cantidad de energía anual ahorrada por la sustitución de energéticos, equipos ineficientes y/o gestión de la energía a través de programas y proyectos, implementados por el MERNNR.</t>
  </si>
  <si>
    <t>En este programa se cumple de acuerdo a lo programado.</t>
  </si>
  <si>
    <t>INSTITUTO NACIONAL DE DONACIÓN Y TRANSPLANTES DE ÓRGANOS TEJIDOS Y CÉLULAS - INDOT</t>
  </si>
  <si>
    <t>90</t>
  </si>
  <si>
    <t>el programa corresponde a proyectos de arrastre sin embargo en este año no se han planificado actividades.</t>
  </si>
  <si>
    <t>1790819434001</t>
  </si>
  <si>
    <t>Cumplimiento de las metas conforme lo programado, los proyectos de investigación se ejecutan por todo el año.
El presupuesto institucional para el periodo 2021 fue aprobado con el recorte presupuestario realizado en el 2020, lo que afecta a la asignación presupuestaria  conforme a lo planificado.</t>
  </si>
  <si>
    <t>1768049390001</t>
  </si>
  <si>
    <t>Este indicador se cumplirá en el II semestre del 2021. Sin embargo, se han implementado varias estrategias para el cumplimiento de este indicador, como: Incrementar los programas de transferencia tecnológica y conocimientos a la sociedad.</t>
  </si>
  <si>
    <t>iNG. mÓNICA PAOLA SANTAMARIA</t>
  </si>
  <si>
    <t>Tasa de resolución de expedientes disciplinarios ATS</t>
  </si>
  <si>
    <t>1768166940001</t>
  </si>
  <si>
    <t>Fortalecimiento</t>
  </si>
  <si>
    <t>Meta: 95% de operatividad de los aeropuertos nacionales e internacionales bajo la administración de la DGAC.
Resultado: 99,2% promedio de operatividad de los aeropuertos nacionales e internacionales bajo la administración de la DGAC durante el tercer trimestre</t>
  </si>
  <si>
    <t>75</t>
  </si>
  <si>
    <t>Desarrollo de actividades, planificación de recursos para la ejecución de proyectos de vinculación con la colectividad.</t>
  </si>
  <si>
    <t>Durante el tercer trimestre 2021: 121% de personas en estado irregular notificadas con inicio de proceso administrativo; 145% de vías no urbanas interveninada (km)</t>
  </si>
  <si>
    <t>El monto total codificado de este programa no coincide con la cédula de Esigef sin embargo se registra valores proporcionados por la STPE. Principales Logros: Novena Macrorrueda de Negocios 2021 en su Edición Virtual¿ ¿ Sectores: Alimentos Procesados, Bebidas y Agroindustria. Se ha logrado la introducción de productos ecuatorianos en nuevos mercados internacionales a través de las primeras exportaciones de varias empresas ecuatorianas. Se ha brindado asistencia, información especializada y acompañamiento a inversionistas extranjeros interesados en invertir en Ecuador, a través de la ejecución de 12 misiones inversas. 2 empresas evolucionaron en la ruta del exportador, convirtiéndose en nuevas empresas exportadoras, con el apoyo gestión de las Oficinas comerciales en el exterior.</t>
  </si>
  <si>
    <t>75</t>
  </si>
  <si>
    <t>alejandro porras</t>
  </si>
  <si>
    <t>Principales Logros: En el año 2021 (corte 30 de septiembre) se han aprobado un total de 48 contratos de inversión por un monto de $ 1.171 millones de dólares, correspondiente a los sectores acuacultura, agricultura, manufactura, energía, turismo, transporte y almacenamiento, con un impacto de generación de 4716 empleos potenciales.</t>
  </si>
  <si>
    <t>1760000820001</t>
  </si>
  <si>
    <t>En el último trimestre del presente año la CCE a nivel nacional, ha alcanzado los siguientes resultados: 583.831 usuarios que asistieron a los eventos realizados, de manera presencial y virtual, en las diferentes salas, teatros, cinematecas, museos y bibliotecas. Se realizaron 1.316 eventos en las salas, teatros, cinematecas y museos. Hemos producido 62 producciones radiales Asimismo, se logró publicar 24 obras literarias, y se restauraron 194 obras de arte y bienes patrimoniales.</t>
  </si>
  <si>
    <t>Al 31 de marszo se cumplieron con los objetivos establecidos para este trimestre.</t>
  </si>
  <si>
    <t>En el tercer trimestre el Consejo Nacional de Salud, ha logrado desarrollar sus actividades de manera eficiente, contribuyendo con la construcción, fortalecimiento y sostenibilidad del Sistema Nacional de Salud y la correcta aplicación de las Política públicas, normas e instrumentos técnicos en el marco de la Ley Orgánica del Sistema Nacional de Salud y su reglamento, generando productos que evidencian la gestión de las Comisiones Nacionales de: Medicamentos y Recursos Humanos.</t>
  </si>
  <si>
    <t>miguel yuqui</t>
  </si>
  <si>
    <t>Se obtuvo el 23.05% de ejecución presupuestaria</t>
  </si>
  <si>
    <t>MANTENIMIENTO DE INFRAESTRUCTURA EDUCATIVA</t>
  </si>
  <si>
    <t>Ing. Jorge Goyes Noboa</t>
  </si>
  <si>
    <t>CASA DE MONTALVO</t>
  </si>
  <si>
    <t>PROYECTOS EJECUTADOS CON
LA PARTICIPACIÒN DE LA
COLECTIVIDADD</t>
  </si>
  <si>
    <t>Ciudadanía que participaron en el proceso de Capacitación y Certificación de personas por competencia laboral</t>
  </si>
  <si>
    <t>La educación superior, mediante la vinculación de la investigación con la docencia, debe suscitar un espíritu crítico que dote al estudiante de capacidad intelectual para asumir con plena responsabilidad las opciones teóricas y prácticas encaminadas a su perfeccionamiento personal y al desarrollo social.</t>
  </si>
  <si>
    <t>Se han contratado los respectivos bienes y servicios para el correcto funcionamiento de la entidad de acuerdo al presupuesto asignado.</t>
  </si>
  <si>
    <t>Durante este trimestre, se obtuvo dos aprobaciones que permitirá iniciar próximamente la ejecución de dos nuevos proyectos de investigación (líneas de investigación priorizadas por el MSP: SARS-CoV-2 y Tuberculosis). La renovación de aprobación obtenida permitirá continuar con el cumplimiento de los hitos y ejecución del presupuesto asignado de un proyecto de investigación en la línea de investigación prioritaria VIH.</t>
  </si>
  <si>
    <t>Entre las principales acciones desarrolladas en el IV trimestre, para la prestación de servicios jurisdiccionales de la Corte Nacional de Justicia y Cortes Provinciales de Justicia, el CJ, se destacan las siguientes: 
-Resolución 177-2021 de 29 de octubre de 2021: se aprobó el  Reglamento para el Concurso Público de Oposición y Méritos, Impugnación y Control Social, para la Selección y Designación de las y los Jueces y Conjueces de la Corte Nacional de Justicia.
-Resolución No. 186 ¿ 2021 de 17 de noviembre de 2021:  se aprobó el Reglamento General para la evaluación del desempeño y productividad de las y los jueces de las cortes provinciales y de los tribunales distritales de lo Contencioso Administrativo y Tributario.
-Resolución 204-2021de 2 de diciembre de 2021: Crear la Sala Especializada de lo Civil, Mercantil, Laboral, Familia, Niñez, Adolescencia y Adolescentes Infractores de la Corte Provincial de Justicia de Esmeraldas; y, crear la Sala Especializada de lo Penal, Penal Militar, Penal Policial y Tránsito de la Corte Provincial de Justicia de Esmeraldas.</t>
  </si>
  <si>
    <t>CONSEJO DE EDUCACION SUPERIOR</t>
  </si>
  <si>
    <t>Se ha cumplido las actividades planificadas al 100% hasta el cierre del tercer trimestre.</t>
  </si>
  <si>
    <t>Jenny Tatiana Yepez Toscano</t>
  </si>
  <si>
    <t>Las actividades de la Unidad de Formación y Titulación Artesanal, son cumplidas en razón al servicio que la Institución presta a la educación artesanal, ejecutadas de acuerdo a Leyes y Reglamentos, como: Ley de Defensa del Artesano, proyecto de Reglamento Orgánico de Gestión Organizacional Por Procesos, reglamento de Titulación Artesanal, reglamento de Formación y Titulación Artesanal para las y los Maestros de Taller de los Centros de Formación Artesanal, reglamento de Titulación Artesanal en las Modalidades de Práctica Profesional; Propios Derechos y Convalidación Profesional. La Junta Nacional de Defensa del Artesano ha cumplido con 1498 titulos a nivel nacional, cumpliendo con lo programado para este primer trimestre, a pesar de que nos encontramos en la emeregencia sanitaria.</t>
  </si>
  <si>
    <t>Cartografía multiescala en geodatabase elaborada</t>
  </si>
  <si>
    <t>proceso de seguimiento al cumplimiento de la Agenda Nacional para la Igualdad de Movilidad Humana 2017-2021, se realizó asistencia técnica a través de talleres, reuniones virtuales a delegados de 300 entidades de los niveles de gobierno central, provincial y cantonal.</t>
  </si>
  <si>
    <t>Se cumplió con 4 alumnos graduados del tercer nivel de educación superior dentro del primer trimestre del 2021</t>
  </si>
  <si>
    <t>Codificado 4to trimestre USD. 5.780.569,01,  ejecutado acumulado: USD. 5.445.334,21, ejecutado 4to trimestre USD. 1.520.913,75
( 26.31% trimestral no acumulado, 94.20% porcentaje anual).
Logros:
a) 3.206 pericias en el ámbito de Medicina Legal
b) 38.143 pericias en el ámbito de Ciencias Forenses
c) 112 inhumaciones de cadáveres no identificados, identificados y no retirados
d) 3 Comisiones Técnicas activas en el desarrollo de instrumentos metodológicos
e) 7 Eventos de Capacitación Especializada de manera virtual
f) 4 Convenios de Cooperación Interinstitucional de índole académico, suscrito con entidades de educación superior</t>
  </si>
  <si>
    <t>La Institución tiene un Plan de Vinculación actualizado aprobado por el Honorable Consejo Universitario con Resolución: 0596-CU-P-2021 del 29 de junio del presente, el mismo que está vigente a la fecha. Para el  periodo  académico: octubre 2020 ¿ febrero 2021, la Universidad  participa  con cuatro programas,  se aprobaron en el primer semestre  (78) proyectos, con la asistencia técnica de (92) docentes, se insertó a (1639) estudiantes  y se benefició (5.291) personas, se trabajó conjuntamente con (38) entidades cooperantes. Actualmente las actividades educativas se realizaron de manera virtual,   afectando el trabajo de campo a entornos virtuales, cambiando la metodología a la focalización de necesidades y al trabajo apoyado en herramientas tecnológicas</t>
  </si>
  <si>
    <t>Econ. Cecilia vasquez guevara</t>
  </si>
  <si>
    <t>DESARROLLO INTEGRAL DE LA CIRCUNSCRIPCION TERRITORIAL ESPECIAL AMAZONICA</t>
  </si>
  <si>
    <t>Programa presupuestario de arrastre, creado para la regularización de pago de IVA de años anteriores de la Coordinación Zonal 6. Cabe señalar, que el valor no está atado a ningún proyecto de inversión.</t>
  </si>
  <si>
    <t>PATROCINIO DEL ESTADO ASESORIA Y CONTROL DE LA LEGALIDAD</t>
  </si>
  <si>
    <t>JESSICA GARCIA COELLO</t>
  </si>
  <si>
    <t>Durante el cuarto trimestre, se han atendido 14 casos de observancia, generado insumos técnicos para el seguimiento a los instrumentos internacionales de DDHH y participación país ante organismos de DDHH,  se ha avanzado en la construcción dela Agenda Nacional para la Igualdad de Género,  generando lineamientos de PP, se ha brindado asistencia técnica y generado instrumentos para asegurar la incorporación de Género en los instrumentos de planificación nacional,  se han llevado a cabo varios eventos de sensibilización y fortalecimiento de capacidades institucionales, se ha brindado asistencia técnica para transversalización del Género a las instituciones del sector público y GADs,  y se han generado espacios para promover la participación de mujeres y personas LGBTI.</t>
  </si>
  <si>
    <t>CHRISTIAN BURBANO</t>
  </si>
  <si>
    <t>Se ha cumplido de acuerdo con la programación, cubriendo pagos de servicios básicos, mantenimientos, pago de remuneraciones, etc.</t>
  </si>
  <si>
    <t>Se ejecuta el 45,77% del presupuesto. Se ejecuta el POA en un 83.7% y PEDI en un 82,02%.Sistema de Información eficiente para la toma de decisiones. Promedio de 95,56% en la evaluación al desempeño docente. Se desarrollaron 8 nuevos módulos para el sistema de información académica.  En desarrollo los módulos de posgrado, vinculación, pérdida de gratuidad, régimen académico para bajar el número de evaluaciones, nueva malla integrada. 48.123 seguidores en facebook. 140 programas de radio y TV desde la Academia. 3 periódicos publicados. Premio a la excelencia en el manejo de la gestión documental, otorgado por la Presidencia de la República.</t>
  </si>
  <si>
    <t>50</t>
  </si>
  <si>
    <t>CASA DE LA CULTURA ECUATORIANA BENJAMIN CARRION</t>
  </si>
  <si>
    <t>Número de investigaciones científicas realizadas</t>
  </si>
  <si>
    <t>Avance en el proceso de evaluación externa de los 110 Institutos Superiores
Aplicación del EHEP de las carreras de Medicina, Odontología y Enfermería - primera convocatoria
Implementación del proceso de evaluación institucional, carrera y programas con fines de acreditación (3 carreras en proceso de acreditación)
Seguimiento y acompañamiento a los mecanismos de mejora continua (planes de fortalecimiento, mejoramiento y aseguramiento de la calidad) implementados por las IES y Carreras de interés público</t>
  </si>
  <si>
    <t>LA GESTIÓN INSTITUCIONAL SE LA REALIZA CON EL CUMPLIMIENTO DE LOS OBJETIVOS, PROGRAMAS, PROYECTOS, ACTIVIDADES Y PRESUPUESTO REALIZADAS PARA ALCANZAR LOS PRODUCTOS INSTITUCIONALES DEFINIDOS ANTERIORMENTE, CUYA EJECUCIÓN ALCANZO EL 100% DE LA PLANIFICACIÓN.</t>
  </si>
  <si>
    <t>Durante el primer trimestre del ejercicio fiscal 2021 se alcanzaron los siguientes resultados: La página web institucional ha tenido 15.226 visitas; el OPAC (Online Public Access Catalog) ha facilitado la consulta en línea a 216 usuarios de la Biblioteca del IPGH; se prestó asesoramiento para la presentación de 4 propuestas de estudios científicos para envió al PAT (Programa de Asistencia Técnica) de la Secretaría General del IPGH y se llevaron a cabo 8 eventos on line en temas de Cartografía, Geografía, Geofísica e Historia, como: Los Sistemas de Información Geográfica y su uso en la Arqueología, con un total de 578 participantes, estos eventos se encuentran publicados en la página web institucional www.ipgh.gob.ec.</t>
  </si>
  <si>
    <t>En el trabajo realizado durante el tercer trimestre nuestra Institución a obtenido, a nivel nacional, los resultados detallados a continuación: 558.404 usuarios han asistido a los eventos realizados, de manera presencial y virtual, en las diferentes salas, teatros, cinematecas, museos y bibliotecas. Se han realizado 1.143 eventos en las salas, teatros, cinematecas y museos. Hemos producido 66 producciones radiales Por otra parte, se ha logrado publicar 31 obras literarias, y se han logrado restaurar 170 obras de arte y bienes patrimoniales.</t>
  </si>
  <si>
    <t>0160046260001</t>
  </si>
  <si>
    <t>Las exportaciones de crudo se efectuaron en base a la disponibilidad existente, en total se exportaron 24.839.535 barriles, generando réditos económicos al país por este concepto.
En este trimestre se energizó la LT Tabacundo doble circuito, 230 kV, correspondiente al Programa de Transmisión 2012-2022.
Por otra parte, continúan ejecutándose los proyectos de generación de inversión pública: el proyecto Toachi Pilatón registra un avance del 91.92% .  Continúan desarrollándose las gestiones para los procesos públicos de selección, que viabilizará la contratación de obras de los proyectos de energía renovable no convencional.</t>
  </si>
  <si>
    <t>SERVICIO INTEGRADO DE SEGURIDAD ECU 911</t>
  </si>
  <si>
    <t>Porcentaje.</t>
  </si>
  <si>
    <t>GOBERNABILIDAD</t>
  </si>
  <si>
    <t>JOSE PINTO</t>
  </si>
  <si>
    <t>96,36%3 acumulado de necesidades jurisdiccionales y administrativas cubiertas provenientes del incremento de actividades durante el período contencioso electoral (FUENTE: DESPACHOS, SECRETARÍA GENERAL, SERVICIOS INSTITUCIONALES, TIC¿s, TALENTO HUMANO, COMUNICACIÓN)</t>
  </si>
  <si>
    <t>daniel fierro</t>
  </si>
  <si>
    <t>FORMACION Y GESTION ACADEMICA</t>
  </si>
  <si>
    <t>1768166510001</t>
  </si>
  <si>
    <t>Porcentaje</t>
  </si>
  <si>
    <t>INVESTIGACION DESARROLLO TECNOLOGICO E INNOVACION EN MATERIA GEOLOGICA MINERA METALURGICA</t>
  </si>
  <si>
    <t>PROGRAMA DE GASTO NO PERMANENTE ATADO A UN PROYECTO DE INVERSIÓN - EN ANÁLISIS DE LA PERTINENCIA DEL PROGRAMA BAJO LAS CARACTERÍSTICAS REGISTRADAS CORRESPONDIENTES A UN PERÍODO DE GOBIERNO ANTERIOR.</t>
  </si>
  <si>
    <t>Porcentaje</t>
  </si>
  <si>
    <t>FORMACION Y GESTION ACADEMICA</t>
  </si>
  <si>
    <t>Se realizaron 741 inspecciones integrales. La meta programada fue del 90%. Se evidencia un sobrecumplimiento del 111.11% para este período, debido a que se ejecutaron inspecciones integrales de acuerdo al plan de inspecciones dispuesto por la Dirección de Control e Inspecciones.</t>
  </si>
  <si>
    <t>Se cumple con lo programado del segundo trimestre.</t>
  </si>
  <si>
    <t>LOGRO: se realizó la adquisición medicamentos (biológicos), dispositivos médicos, jeringuillas COVID 19, ejecución de acuerdos/contratos de la adquisición de vacunas COVID 19,  pago al Fondo Rotatorio (OPS) del  esquema regular ENI-DNEPC de acuerdo a la planificación anual 2021.($21.008.383,82)  alcanzando el 100%  del avance, en lo referente Vacunación covid : se ha logrado el 80% de cobertura de primeras dosis. Además se ha iniciado el proceso de colocación de dosis de refuerzo a población específica. NUDO CRÍTICO: Por la emergencia sanitaria  la ejecución y cumplimiento de las demás actividades de la cada una de las estrategias de la Dirección Nacional de Estrategias Prevención y Control para la prevención y control de eventos, enfermedad y/o grupo de enfermedades de importancia para la salud pública, y en el ámbito de las prioridades sanitarias determinadas se han ejecutado de acuerdo al presupuesto disponible y asignado el mismo que ha sido limitado.</t>
  </si>
  <si>
    <t>Número de instituciones educativas con adecuaciones, reparaciones y mantenimiento de la infraestructura física (emergente, esencial, integral)</t>
  </si>
  <si>
    <t>Se elaboró el Plan Estratégico Institucional 2022-2025; el nivel de madurez de procesos asciende al 62%; se ejecutó el plan de auditorías internas del sistema de gestión de calidad ISO 9001-2015; el resultado de las encuestas de satisfacción de la calidad de servicios es de 93,28% y el índice de satisfacción es de 96%; se cumplió el 100% de las actividades establecidas en el plan de mejora de clima laboral para el cuarto trimestre según el informe del MDT. Se alcanzó el 72,8% de optimización Cero Papeles.  La ejecución presupuestaria es del 99,75%, según lo planificado; se obtuvo el galardón de Organización de Archivos.</t>
  </si>
  <si>
    <t>El 25% de julio a septiembre, corresponde a la aprobación de 192 Carreras y 97 programas de educación superior para fortalecer la innovación, producción y transferencia científica y tecnológica en todos los ámbitos del conocimiento. y de 180 Resoluciones, correspondientes a normativa expedida para garantizar los principios de la Educación Superior.</t>
  </si>
  <si>
    <t>Cumplimiento del Plan de Control vigente</t>
  </si>
  <si>
    <t>1768163410001</t>
  </si>
  <si>
    <t>jacqueline jadán ortega</t>
  </si>
  <si>
    <t>CORTE CONSTITUCIONAL</t>
  </si>
  <si>
    <t>LO PROGRAMADO AL TERCER TRIMESTRE DEL 2021 ES 9000, LOS RESULTADOS ALCANZADOS SUPERARON LA META,OBTENIENDO LOS SIGUIENTES RESULTADOS: CÁTEDRA SOBRE MONTALVO 2279,  COLOQUIO COLOMBO-ECUATORIANO 2863, CONFERENCIAS SOBRE MONTALVO1571, EVENTO DONACIÓN FOLLETOS CIENTÍF. 215, ENCUENTROS EST. 3453, EVENTO CULTURAL CON OCASIÓN F.F.F., 10300, HOMENAJE A LA MUJER 292,PUBLICACIONES VIRTUALES 40652,RECITAL POÉTICO 829, RENDICIÓN DE CTAS 280,SESIÓN SOLEMNE 13/ABRIL NATALICIO DE JUAN MONTALVO 369,SESIÓN SOLEMNE CONDECORACIÓN 2115, VIDEO VIRTUAL 304,VISITAS VIRTUALES 7233, EXP. PICTÓRICA 3239, VISITAS PRESENCIALES MUSEO 2560. ALCANZANDO 85682 POR LOS MESES DE ENERO A SEPTIEMBRE</t>
  </si>
  <si>
    <t>PERIODOS DE TITULACIÓN REZAGADOS POR PANDEMIA COVID-19, INFORME DE OUDE UCE-SG-OUDE-2022-0065-O</t>
  </si>
  <si>
    <t>EDUCACION BASICA</t>
  </si>
  <si>
    <t>FORTALECIMIENTO DEL SISTEMA NACIONAL DESCENTRALIZADO DE LA GESTION DEL RIESGO</t>
  </si>
  <si>
    <t>1768181660001</t>
  </si>
  <si>
    <t>FOMENTO Y DESARROLLO DEL DEPORTE EDUCACION FISICA Y RECREACION</t>
  </si>
  <si>
    <t>La programación y resultado de cada trimestre no son acumulables. 299.954 niños de 3 y 4 años matriculados en instituciones educativas de educación ordinaria, de todos los sostenimientos en el periodo escolar 2021-2022 (Sierra) y 2021-2022 (Costa). Fuente: Gestión de Inscripción y Asignación - GIA, periodo 2021-2022, corte 01/10/2021.</t>
  </si>
  <si>
    <t>INFRAESTRUCTURA EDUCATIVA</t>
  </si>
  <si>
    <t>En el periodo ene - jun, el IFCI junto con sus EODs logra una ejecución presupuestaria del 38.77%, En el transcurso del primer semestre se han desarrollado bases generales con el fin de lanzar las convocatorias de acceso a los fondos públicos  concursables. Se ha logrado lanzar 5 convocatorias públicas en los ámbitos del cine, música, artes escénicas, artes visuales y literarios. Un total de 349 proyectos postulados. Actualmente el proceso de convocatoria se encuentra en la fase de evaluación de proyectos. Se estima un total de 150 proyectos beneficiarios en estas primeras convocatorias.</t>
  </si>
  <si>
    <t>Identificación de perfiles profesionales en base a los estudios de pertinencia, oferta académica prospectiva institucional, y formación doctoral.</t>
  </si>
  <si>
    <t>Durante el primer semestre se evidencia un cumplimiento del 120% frente a lo programado, así,  se emitieron 12 acreditaciones a organismos de evaluación de la conformidad de las 10 programadas.</t>
  </si>
  <si>
    <t>El avance está en función de las metas planteadas correspondientemente a cada ttimestre de enero a septiembre  El 21%; 31%; 20%  de cumplimiento corresponde a los desplazamientos de técnicos a territorio (viáticos y pasajes en el interior) en el ámbito de gobernabilidad y política; procesos de diálogo y concertaciones en los sectores económicos, sociales y políticos, GADs y alertas de conflictos de la Zona. Asì mismo el  3% que no se cumplió corresponde a la reprogramación de las actividades para el último trimestre del año.</t>
  </si>
  <si>
    <t>Al tercer trimestre se alcanzaron 1017 profesionales graduados de los cuales 897 son profesionales de grado de la FACAE, FECYT, FFCCSS, FICA y FICAYA y 120 profesionales de posgrado.</t>
  </si>
  <si>
    <t>la ejecución de este trimestre es  11.920.118,08</t>
  </si>
  <si>
    <t>Rubí Vilcaguano</t>
  </si>
  <si>
    <t>La meta acumulada establecida en el sistema SIPeIP para el cuarto trimestre del año 2021 es de 60.000.00 toneladas métricas de pesca descargadas en el Terminal Pesquero y de Cabotaje, en este cuarto trimestre  APM descargó 18.210.06, registrando por restricción del sistema una meta de 17.962.52 excedimos en un 25% a lo establecido, esto se dio por motivo del tiempo de veda y por el clima natural.</t>
  </si>
  <si>
    <t>Certificación bajo la Norma Internacional ISO 9001: 2015 a las provincias de Imbabura y Santo Domingo de los Tsáchilas 
La Presidencia de la República premió a 51 instituciones públicas, entre ellas Agrocalidad, por obtener los mejores puntajes en la 2da Edición de Padrón y Censos versión Instituciones Públicas.
Presentación del TDR para proyecto de cooperación con Alianza Global para la Facilitación del Comercio</t>
  </si>
  <si>
    <t>1768149260001</t>
  </si>
  <si>
    <t>SUPERINTENDENCIA DE ORDENAMIENTO TERRITORIAL USO Y GESTION DEL SUELO</t>
  </si>
  <si>
    <t>Se cumplió con la programación del cuarto trimestre.
Se identificó una diferencia de valores en el presupuesto codificado y devengado del programa 01, entre el Sistema SIPeIP y ESigef. En tal sentido, se realizó un análisis evidenciado lo siguiente: el valor actual que refleja el Sistema ESigef, es de $ 4,585,050.23 y el valor devengado es de $ 4,054,224.73, existiendo una diferencia de $ 41.297,02 en ESigef, dicho valor obedece a que, el Ministerio de Economía y Finanzas, mediante Oficio Nro. MEF-VGF-2021-0893-O y Oficio Nro. SENESCYT-SGES-SIES-2021-1246-O, procede a realizar la transferencia dispuesta por SENESCYT para financiar a la Universidad de Santa Elena y la Universidad Técnica Luis Vargas Torres de Esmeraldas, por un valor de $ 41.297,02</t>
  </si>
  <si>
    <t>Se cumplió con la programación del tercer trimestre</t>
  </si>
  <si>
    <t>Se graduaron 1,118 estudiantes en el año 2021 superando la programación por lo que no se puede incrementar valores en la entrada del cuarto trimestre.Ademas hubo cierta variación en el valor del monto del programa ya que se ejecutó un proyecto de invesrsión con afectación al programa 82 y 01 respectivamente disminuyendose valores en ambos programas con respecto al reporte de ejecución presupuestaria por programa.</t>
  </si>
  <si>
    <t>Carmen Guaras</t>
  </si>
  <si>
    <t>Al culminar el año 2021 la institución cuenta con 50 proyectos de investigación aprobados en la VIII Convocatoria FOCICYT, y se encuentran en desarrollo los proyectos de la VII Convocatoria, teniendo incidencia en la zona de la costa ecuatoriana y otras zonas del país; además se cuenta con  94 publicaciones científicas de impacto mundial, 99 publicaciones de impacto regional, 113 ponencias y además se publicaron 50 libros.</t>
  </si>
  <si>
    <t>DESARROLLO VIAL</t>
  </si>
  <si>
    <t>ESTRATEGIA DE TRANVERSALIZACIÓN DE LA ANIMH 2017 -2021</t>
  </si>
  <si>
    <t>SECCION NACIONAL DEL ECUADOR DEL INSTITUTO PANAMERICANO DE GEOGRAFIA E HISTORIA</t>
  </si>
  <si>
    <t>A través del programa 01, con un codificado de USD. 285.214,15 y un devengado de USD. 276.567,59 el Consejo Nacional de Salud alcanzó un porcentaje de ejecución del 96,97%, recursos utilizados para ejecutar sus actividades operativas y administrativas tales como: Pago de nómina, mantenimiento de equipos, telecomunicaciones, etc., que apoyan y contribuyen con la construcción, fortalecimiento y sostenibilidad del Sistema Nacional de Salud..</t>
  </si>
  <si>
    <t>1) 1008 estudiantes reciben becas tipo A (ayuda socio económica; B (personas con discapacidad, C (reconocimiento al esfuerzo)
 2) 84 extrabajadores reciben su jubilación patronal 
3) Aprobación y aplicación de la Revisión clasificación y valoración de puestos de servidores bajo nombramiento regular (LOSEP)
4) Proceso de Rendición de Cuentas 2020 ejecutado con audiencia pública virtual y la presentación del informe general,ejecutivo y el formulario del CPCCS</t>
  </si>
  <si>
    <t>En relación con la gestión académica se pudo constatar que los estudios sobre la gestión en el ámbito de la educación son variados y multifactoriales, todos concuerdan en la necesidad de una gestión académica eficiente para el logro de procesos de calidad en la UEB, se considera que el docente como gestor es aquel sujeto que reacciona y lidera de forma concreta y  eficiente,  es  capaz  de  organizar,  repensar  su  práctica  pedagógica  y  fomentar  el  cambio  tanto  de  la  institución  como  de  la  sociedad  mediante  su  gestión  pedagógica.</t>
  </si>
  <si>
    <t>Fortalecimiento de los procesos de apoyo y gestión administrativa para conseguir una eficiente ejecución administrativa y presupuestaria.</t>
  </si>
  <si>
    <t>I TRIMESTRE: Programa atado a proyecto de inversión por la estructura programática del Ministerio de Economía y Finanzas</t>
  </si>
  <si>
    <t>Durante el Primer Trimestre del 2021 se han alcanzado las siguientes metas:
¿	17 actividades de sensibilización para la cultura de la donación
¿	55 córneas provistas para trasplantes al Sistema Nacional Integrado de Donación y Trasplantes
¿	100% de satisfacción de la calidad de tejido implantado
¿	3 auditorías realizadas a los establecimientos de salud y coordinaciones zonales INDOT sobre el cumplimiento de documentos normativos
¿	En el primer trimestre del 2021 se efectuaron 63 trasplantes entre ellos tenemos:
o	3 trasplante renal con donante vivo
o	4 trasplantes renal con donante cadavérico
o	1 trasplante hepático
o	55 trasplantes de corneas</t>
  </si>
  <si>
    <t>A través del presupuesto empleado para financiar el capital humano y gastos administrativos se ha contribuido al cumplimiento
de las atribuciones  asignadas a esta Secretaría mediante Decreto Ejecutivo 1009. 
La STPTV se encuentra en proceso de reforma institucional conforme lo establecido en el Decreto Ejecutivo Nro 92 del 06 de julio de 2021</t>
  </si>
  <si>
    <t>* En el segundo trimestre del 2021, el número de pacientes derivados fue de 38.362 usuarios/ con un monto total devengado de enero a junio de $55.526.099,58.Con el decreto de austeridad el tema de derivación Nacional e Internacional se ha limitado por lo que se ha visto la necesidad de optimizar la compra de servicios (priorizar la compra de servicios basado en Triaje de Manchester 1 y 2), crear estrategias para conseguir nuevas fuentes de financiamiento que permitan obtener recursos para el pago por derivaciones, adicional en la pandemia COVID 19 ha disminuido el número de derivaciones por la restricción de movilidad.</t>
  </si>
  <si>
    <t>Servicios de Comercio Exterior Ejecutados</t>
  </si>
  <si>
    <t>número</t>
  </si>
  <si>
    <t>Se cumplió con lo programado en el primer trimestre</t>
  </si>
  <si>
    <t>Durante el tercer trimestre se puede evidenciar movimiento principalmente de graneles con un total de 26525 toneladas, los productos principalmente son gráneles líquidos con el producto aceite de palma, la carga vehicular también tuvo movimientos esta vez tanto en importación como en exportación.</t>
  </si>
  <si>
    <t>El avance de la agenda  regulatoria es del 100% cumpliéndose los hitos de avance para la consecución de resultados de dicha agenda</t>
  </si>
  <si>
    <t>1768135120001</t>
  </si>
  <si>
    <t>El Porcentaje ejecución presupuestaria Gasto Corriente al 31 de diciembre 2021 fue del  99,47% del total devengado $3.448.403,39 y el total codificado $3.466.765,03, se cumplió con lo planificado Institucionalmente para el año 2021.</t>
  </si>
  <si>
    <t>1.Se ha alcanzado el 63,05% de ejecución realizando varias gestiones de redistribución de los recursos de conformidad a las necesidades del POA Institucional y cumplir los objetivos institucionales.2.360 procesos actualizados su estado de los procedimientos de contratación pública en el portal SERCOP. 3.134,30%  de optimización Cero Papeles con el Sistema de Gestión Documental Quipux.4.Se ha cumplido con el 25% más de las actividades programadas dentro del Plan Estratégico de Mejora del clima laboral. 5.El MCYP siendo el ente rector del SNC ha dotado de la infraestructura adecuada para la operatividad de las actividades diarias y el compromiso de brindar un buen servicio a toda la ciudadanía realizando mantenimientos preventivos y correctivos del Ministerio y los repositorios.</t>
  </si>
  <si>
    <t>La asignación presupuestaria permitió realizar actividades como: mantenimiento de infraestructura, equipos militares, adquisición de repuestos y accesorios para vehículos. Para ello, el presupuesto devengado fue USD $ 652768.97</t>
  </si>
  <si>
    <t>AUTORIDAD PORTUARIA DE GUAYAQUIL</t>
  </si>
  <si>
    <t>PAOLA APOLO SILVA</t>
  </si>
  <si>
    <t>Fortalecimiento del Sistema Nacional de Gestión de Riesgos</t>
  </si>
  <si>
    <t>El 25% de abril a junio, corresponde a la aprobación de 95 Carreras y 113 programas de educación superior para fortalecer la innovación, producción y transferencia científica y tecnológica en todos los ámbitos del conocimiento. y de 125 Resoluciones, correspondientes a normativa expedida para garantizar los principios de la Educación Superior.</t>
  </si>
  <si>
    <t>MGS. MARITZA VIVAR CÁCERES</t>
  </si>
  <si>
    <t>Al 4to trimestre hay 368 alumnos titulados de pregrado con un total al 2021 de 2.244, la Planta Docente está conformado por: 615 docentes con título de magister, 1 docentes con título de tercer nivel y 107 con título de PHD, con un total 723 docentes. En este periodo se registraron 1.221 títulos en la SENESCYT y para el 2021 contamos con 2.668 registros. La Universidad cuenta con (72) Carreras en ejecución entre (33) Carreras de la Oferta Académica en estado vigente y (39) Carreras que se cerraran de las cuales (27) están en estado de ¿No vigentes habilitados para el registro de títulos" y (12) Carreras en el Plan de Contingencia que se continúan ejecutando los ciclos en función al cronograma; la tasa de titulación se planifico el 23% anual y se ejecutó el 14,85%; siendo resultado de la ejecución de varios proyectos. En relación al Modelo de Evaluación, la tasa de titulación calculada en base a la fórmula, es el 45,67%. La Institución cuenta para el periodo abril-septiembre 2021 una población estudiantil es de: 15.197 estudiantes en modalidad presencial; estudiantes particulares del Centro de Idiomas 720; población estudiantil de posgrado (693) de Facultad, población estudiantil de Nivelación 1.986, con un total de 18.596 estudiantes. La tasa de retención de grado se planificó el 35% y ejecutó el 22,91%, cuyo resultado es el aporte de varios proyectos. En relación al Modelo de Evaluación, la tasa de retención calculada en base a la fórmula es el 83% para el 2021.</t>
  </si>
  <si>
    <t>DISENO ESTUDIOS Y SUPERVISION VIAL</t>
  </si>
  <si>
    <t>La meta establecida para el primer trimestre de 2021 fue del 56.715 microempresarios capacitados en competencias digitales y el resultado fue de 59.056 microempresarios capacitados en competencias digitales, obteniendo un 100% de avance en el presente período.</t>
  </si>
  <si>
    <t>Para la prestación de servicios de justicia en los órganos que conforman la Función Judicial  a diciembre de 2021 una Tasa de Resolución fue de 0,94, para alcanzar este resultado al IV trimestre se están realizado las siguientes acciones: 
- Se han resuelto 704.126 causas, que representan el 94% de los casos ingresados en este período. 
- La  demanda no penal en el periodo enero a diciembre del año 2021 fue de 295.653, de los cuales, 46.298 (15,7%) fueron audiencias convocadas en mediación; de estas, 28.239 corresponden a audiencias que se instalaron y llegaron a un acuerdo; lo cual representa una optimización de recursos para el Estado de aproximadamente USD. 12.509.87, el evitar el proceso judicial.</t>
  </si>
  <si>
    <t>Principales Logros: Se ha logrado la introducción de productos ecuatorianos en nuevos mercados internacionales a través de las primeras exportaciones de varias empresas ecuatorianas.  Promoción en el evento especializado ¿Global Coffee¿. Certificados de Reconocimiento otorgados por la Asociación de Café de Guangzhou al Ecuador, tras presentación de tres variedades de Café de Especialidad Ecuatoriano en dicho evento. Novena edición Macrorrueda de negocios 2021¿ ¿ Sectores: Flores y Turismo. Plátano, Textiles y Artesanías. Foro Internacional: Cacao Ecuador Sostenible;  Segunda Edición de la Feria Virtual Ecuador Food Fair.</t>
  </si>
  <si>
    <t>SE CUMPLE CON LA PROGRAMACIÓN CORRESPONDIENTE, SE AVANZA EN LA CONSTRUCCIÓN DEL NUEVO PLAN ESTRATÉGICO INSTITUCIONAL 2022-2026.
LA FALTA DE RECURSOS POR PARTE DEL  MINISTERIO DE FINANZAS HA GENERADO DIFUCULTAD CON EL AVANCE O EJECUCIÓN DE ACTIVIDADES DEFINIDAS EN LA PLANIFICACIÓN OPERATIVA.</t>
  </si>
  <si>
    <t>Se cumplió con el objetivo de mantener y controlar un Turismo sustentable con Educación ambiental en las Áreas Protegidas de Galapagos de acuerdo al Plan de Manejo de las Áreas Protegidas de Galápagos, en un 54,25% en el último trimestre, llegando a un consolidado de 97.68%.</t>
  </si>
  <si>
    <t>ESCUELA POLITECNICA NACIONAL</t>
  </si>
  <si>
    <t>Falta de financiamiento en el plan de mantenimiento de infraestructura sanitaria. Financiamiento de 1,2 millones para ejecución de actividades correspondientes a actividades emergentes de mantenimiento no financiadas en gasto corriente para los establecimientos de salud.</t>
  </si>
  <si>
    <t>Se programa el cumplimiento del resultado del período unicamente en el primer semestre debido a que la tranvserlización de la ANII se encuentra en fase final ya que con la emisión del nuevo PND se deberá elaborar la nueva ANII</t>
  </si>
  <si>
    <t>Omar rios</t>
  </si>
  <si>
    <t>CALIDAD DE LOS SERVICIOS DE SALUD</t>
  </si>
  <si>
    <t>98</t>
  </si>
  <si>
    <t>Jackeline stefany jiménez jaramillo</t>
  </si>
  <si>
    <t>Considerando que el sistema no permite ingresar indicadores de reducción y el objetivo de este indicador es que las declaraciones con otros canales de aforo diferente al automático disminuyan, se ha colocado meta únicamente en el último trimestre reflejando a dónde buscamos llegar al final del año 2021. Con el antecedente expuesto, se informa que los resultados al 2do trimestre es que el 17.8%  de las declaraciones tuvieron un canal de aforo diferente al automático, lo cual fue mejor al planteado (20% a ese mismo período).</t>
  </si>
  <si>
    <t>Investigaciones científicas vigentes</t>
  </si>
  <si>
    <t>MILTON ALTUNA HIDALGO</t>
  </si>
  <si>
    <t>Se obtuvo el galardón de organización de archivos con una calificación de 70 puntos; se elaboró y gestionó la aprobación de la Política de Seguridad de la Información; se ejecutaron auditorías internas del sistema de gestión de calidad ISO 9001-2015; y se alcanzó el reconocimiento al mejor clima laboral del sector económico-productivo con un puntaje del 90%.</t>
  </si>
  <si>
    <t>Dentro de este programa no se tiene presupuesto asignado para gasto corriente, solo considera inversión.</t>
  </si>
  <si>
    <t>NÚMERO DE TITULADOS</t>
  </si>
  <si>
    <t>JAVIER ZAMBRANO C.</t>
  </si>
  <si>
    <t>Retrazos en aprobación de reforma presupuestaria de Gobierno Central limitó la ejecución</t>
  </si>
  <si>
    <t>Al cierre del tercer trimestre se cumplió con las actividades planificadas para la administración central.</t>
  </si>
  <si>
    <t>Durante el año 2021 se ejecutaron procesos de fortalecimiento de capacidades de gestión implementación de políticas de desarrollo urbano y hábitat, a través de la difusión, socialización de metodologías, procesos, procedimientos e instrumentos técnicos vinculados en lo principal a la Agenda Urbana Nacional y a regulaciones, normativas técnicas y herramientas complementarias implementadas para el desarrollo urbano y el hábitat.</t>
  </si>
  <si>
    <t>Acciones afirmativas para el fomento al desarrollo y difusión cultural</t>
  </si>
  <si>
    <t>Principales Logros:  Llevamos Más Ecuador al Mundo a través de la Hoja de Ruta para la suscripción de 10 Acuerdos Comerciales: México y la Alianza del Pacífico son nuestros objetivos más cercanos, pero apuntamos hacia importantes mercados como Estados Unidos, Rusia, China, Centroamérica. Se Reformaron las 667 sub-partidas que más afectaban el desarrollo industrial ecuatoriano. Esto representa un ahorro anual de US$ 180.3 millones para más de 6,300 empresas  y protegiendo más de medio millón de empleos en nuestro país. Comité de Comercio Exterior (Comex) poner en vigencia la reforma arancelaria más importante y transversal de los últimos 10 años.  Cierre de las Negociaciones para la ampliación de Acuerdo entre Ecuador y Guatemala.  Impulso para un Acuerdo Comercial con la Unión Económica Euroasiática. I Reunión de la Comisión Mixta de Cooperación Ecuador - Honduras.</t>
  </si>
  <si>
    <t>FORMACION DE VIGILANTES Y AGENTES CIVILES</t>
  </si>
  <si>
    <t>Productores capacitados en buenas prácticas tecnológicas/productivas</t>
  </si>
  <si>
    <t>AGENCIA NACIONAL DE REGULACIÓN CONTROL Y VIGILANCIA SANITARIA ARCSA</t>
  </si>
  <si>
    <t>Agenda Regulatoria 2021:98,67%
Agenda Regulatoria RH: 96%
Agenda Regulatoria DAPS: 100%
Agenda Regulatoria RyD: 100%
Plan de Control 2021 118,04%.
Plan de Control RH:105%
12 Informes Técnicos
48 Trámites atendidos
2 Informes a petición de parte 
41 IDA aprobados
18 CDA elaborados
50 IPV emitidos
37 Evaluaciones hidrológica
13 Denuncias atendidas
Plan de Control APyS: 136,13%
31 Evaluaciones de los elementos tarifarios
22 PQRSD atendidas
3 Denuncias atendidas
2 Control al cumplimiento de las obligaciones 
11 GADMs notificados por incumplimiento
53 informes Regulación Nro. DIR-ARCA-RG-006-2017
Riego y Drenaje Plan de Control RyD: 113%
7 Denuncias atenddias
33 Informes de valoración
3 Informes técnicos de validación
70% de avance estado situacional de riego</t>
  </si>
  <si>
    <t>I TRIMESTRE: 26.12% de ejecución de actividades de desarrollo de administración central atendidas, relacionado con los procesos de apoyo y asesoría, incluyendo sus remuneraciones y servicios básicos.</t>
  </si>
  <si>
    <t>Objetivo 15: Fomentar la ética pública, la transparencia y la lucha contra la corrupción.</t>
  </si>
  <si>
    <t>PROGRAMAS DE SALUD PUBLICA</t>
  </si>
  <si>
    <t>Objetivo 15: Fomentar la ética pública, la transparencia y la lucha contra la corrupción.</t>
  </si>
  <si>
    <t>Gestión, coordinación y motivación a la ejecución multiples proyectos a nivel nacional, recepción y atención de 565 trámites sonre registro de directivas, constituvión de organizaciones, comunas, comunidades, asociaciones y fundaciones.</t>
  </si>
  <si>
    <t>0968604120001</t>
  </si>
  <si>
    <t>FOMENTO DESARROLLO Y DIFUSION CULTURAL</t>
  </si>
  <si>
    <t>La meta establecida para el tercer trimestre de 2021 fue del 15% de trámites simplificados y el resultado obtenido es del 24%. se ha cumplido con el 100% de la meta establecida. 131 trámites han sido simplificados. Para calcular el porcentaje se divide 131 trámites simplificados respecto de los 451 trámites previstos para 2021, el resultado acumulado es del 29% a septiembre de 2021.</t>
  </si>
  <si>
    <t>Durante el año 2021 se han resuelto  o finalizado 83138 (73.26%) de 113480 casos de Derechos Humanos y de la Naturaleza que han ingresado a la DPE desde el año 2013, es así que se cumple con el 93.92% de la meta planificada.</t>
  </si>
  <si>
    <t>A diciembre 2021, la recaudación de impuestos administrados por el SRI, alcanzó los USD 13,976 millones, cumpliendo en 105,2% la meta establecida, En el período enero-diciembre del año 2021, se reportó un crecimiento de la recaudación tributaria (12,9%; USD 1,594 millones) en relación al año anterior (USD 12,382 millones), atribuible principalmente a una recuperación de las actividades económicas que fueron suspendidas y/o limitadas debido a la emergencia sanitaria del COVID-19, así como las acciones de gestión y control aplicadas por el SRI.</t>
  </si>
  <si>
    <t>CONSEJO NACIONAL DE COMPETENCIAS</t>
  </si>
  <si>
    <t>33</t>
  </si>
  <si>
    <t>Durante el año 2021 la Coordinación Técnica atendió a 1298 requerimiento de asesoría y orientación a casos de amenaza y/o violación de derechos y medidas de acción afirmativa y la Dirección de Asesoría Jurídica  atendió  a 704 sumando un toral de 2002 atenciones en el 2021</t>
  </si>
  <si>
    <t>PREVENCION Y MITIGACION DE RIESGOS</t>
  </si>
  <si>
    <t>Al cuarto  trimestre del año 2021 la ejecución de la meta alcanzo 80,70 TM*hora  movilizadas, superando la meta programada.  Este resultado refleja que  por el Terminal Portuario  se está movilizando mayor volumen de toneladas métricas  por hora,  debido a  que para  las operaciones de carga y descarga se esta utilizasndo los nuevos euipos de operación como las Grúas Pórticos y  tambien se mantiene el arribo de naves portacontenedores con mayor capacidad de carga,  En el sistema SIPeIP, al registrar el resultado acumulado, en relación a la meta a diciembre 2021, no permitió guardar la información, generando un mensaje que indica ¿avance solo puede superar el 25 % de Programación anual¿; se procedió a registrar resultado inferior al alcanzado.</t>
  </si>
  <si>
    <t>Se realizó la adquisición de mobiliarios para niños, niñas y adolescentes de los centros educativos del sistema de educación intercultural bilingüe de las 14 nacionalidades</t>
  </si>
  <si>
    <t>1360023840001</t>
  </si>
  <si>
    <t>Actividades de ejecución transversal con las instituciones adscritas al Ministerio de Defensa Nacional, para lo que en el I trimestre del año se han devengado USD $ 181988.73</t>
  </si>
  <si>
    <t>Año 2021 (Abril - Junio)  Se elaboraron 4 propuestas de medidas de manejo de Criterio Técnico veda juveniles de peces pelágicos pequeños. Criterio técnico rizo y chinchorro. Veda excepcional camarón pomada. Veda juveniles peces pelágicos pequeños, y se participó en Reunión Comité ERFEN de mayo 2021. I Foro Binacional de Recursos Bentónicos de manglar. Reunión Piloto de la Plataforma de Diálogo de la Pesquería del Dorado. Taller Nacional - Requisitos para el comercio internacional de tiburones y rayas bajo la CITES.</t>
  </si>
  <si>
    <t>Atención en Desarrollo Infantil Integral en las modalidades 1.- Centros de Desarrollo Infantil - CDI Directos e Indirectos, 2.- Creciendo con Nuestros Hijos - CNH Directos y 3.- Círculos de Cuidado , Recreación y Aprendizaje</t>
  </si>
  <si>
    <t>A través de éste programa se ha podido cumplir con los sueldos y salarios del personal administrativo y de servicios, seguridad y
vigilancia, servicios básicos tales como electricidad, internet, telefonía, etc, actividades inherentes a la gestión institucional.</t>
  </si>
  <si>
    <t>Nuestro Instituto continúa impartiendo sus clases vía online, debido a la pandemia del coronavirus,  logrando matricular en el primer semestre del 2021,  178 estudiantes, encontramos a la espera de directrices del COE nacional para el retorno progresivo de nuestra plana estudiantil y académica, y  abrir materias netamente presenciales y lograr graduar a la primera corte de 43 alumnos de la carrera Tecnológica Superior en Sonido y Acústica. Persiste la necesidad de renovar equipos tecnológicos que datan  hace 10 años. Se ha solicitado al MEF la ampliación al presupuesto y renovar los contratos de la plana académica hasta Diciembre del 2021. Aún no nos transfiere el Municipio de Guayaquil, los recursos de la fuente 701, para iniciar las capacitaciones dirigidas a la comunidad.</t>
  </si>
  <si>
    <t>ricardo carrillo b.</t>
  </si>
  <si>
    <t>1768160820001</t>
  </si>
  <si>
    <t>PABLO MAURAD</t>
  </si>
  <si>
    <t>1768191110001</t>
  </si>
  <si>
    <t>En el primer trimestre (abril - junio 2021), se obtuvieron los siguientes resultados:
- 475 GAD participaron en, al menos, un proceso de capacitación y/o asistencia técnica.
-   3 Conflictos atendidos y solventados.
-   2 GAD Provinciales
-  16 GAD Municipales
-  45 GAD Parroquiales Rurales monitoreados
-   2 Mancomunidades y Consorcios</t>
  </si>
  <si>
    <t>0260000920001</t>
  </si>
  <si>
    <t>Avance Agenda Regulatoria 2021: 57,50%
Avance Agenda Regulatoria RH: 85,00%
Avance Agenda Regulatoria DAPS: 30,00%
Avance Agenda Regulatoria RyD: 16,67%
Avance Plan de Control 2021: 66,46%.
Avance Plan de Control RH: 70,00%
6 Informes Técnicos de Control de Cumplimiento
52 trámites administrativos atendidos
41 IDA aprobados
106 CDA atendidos
24 IPV atendidos
19 PQC atendidos
Avance Plan de Control APyS: 49,67%
221 Notificaciones DIR-ARCA-RG-003-2016
221 Invitaciones DIR-ARCA-RG-003-2016 
17 Evaluaciones de los elementos tarifarios
35 PQRSD atendidas
Avance Plan de Control RyD: 79,70%
1 Denuncia atendida
3 procesos de regularización iniciados
10 Controles de cumplimiento de obligaciones</t>
  </si>
  <si>
    <t>Se a atendido la ampliación y rehabilitación de las vías</t>
  </si>
  <si>
    <t>ORDEN PUBLICO Y SEGURIDAD</t>
  </si>
  <si>
    <t>58</t>
  </si>
  <si>
    <t>sin resultado</t>
  </si>
  <si>
    <t>Martha Ochoa</t>
  </si>
  <si>
    <t>MARCOS VALLEJO BRIONES</t>
  </si>
  <si>
    <t>58</t>
  </si>
  <si>
    <t>1768114470001</t>
  </si>
  <si>
    <t>Paúl Guillen</t>
  </si>
  <si>
    <t>Durante el II trimestre del 2021 la ejecución presupuestaria logró un resultado del 91,17 % de la meta programada para el avance acumulado , con un devengado de 1.426.988,7 USD frente al codificado institucional del cierre del mes de junio de 3.334.732,82 USD</t>
  </si>
  <si>
    <t>La implementación de medidas fitosanitarias para prevenir el ingreso y la dispersión de Foc R4T, es parte de las acciones estratégicas que mantienen a esta plaga como ausente de Ecuador. Se ha alcanzado 47.898 hectáreas de producción orgánica  con 12.434 productores, siendo el 98% de la agricultura familiar campesina y consolidados en 70 grupos de productores, lo cual evidencia que los agricultores pequeños pueden cumplir con estándares de calidad y exportación. Se ha logrado fortalecer la inocuidad alimentaria de los productos agropecuarios que son comercializados a nivel nacional e internacional a través de la certificación de 1024 UPA que han logrado obtener las BPA.  Se estableció mecanismos para avanzar con cooperación con FAO y GIZ sobre Foc R4T.</t>
  </si>
  <si>
    <t>TERCER TRIMESTRE: En el Programa 55 FORTALECIMIENTO DE LA ECONOMÍA POPULAR Y SOLIDARIA, se ejecutó un monto de $ 620.586,31 correspondiente al 25,86%, de un monto codificado de $ 2.399.518,92. Se han fortalecido 2.680 actores en temas organizativos, administrativos, financieros y técnicos, también alcanzó $ 38.304.211,45 como monto de ventas en el mercado nacional e internacional de OEPS y UEP apoyadas por el IEPS. 24 nuevas OEPS/UEPS, articuladas a financiamiento y cofinanciamiento. Finalmente, se ejecutó 1 estudio de buenas prácticas internacionales tomando como casos de estudios países que tienen un desarrollo importante en el sector de la Economía Social y Solidaria.</t>
  </si>
  <si>
    <t>Considerando la emergencia sanitaria en la que se encuentra nuestro país, no se pudo cumplir con la meta programada de los indicadores de la Planificación Estratégica de Desarrollo Institucional del segundo semestre 2021, en el área de Vinculación con la Sociedad:</t>
  </si>
  <si>
    <t>Indicador Discreto: Para el primer trimestre de 2021 la cobertura asciendo a 21.689 usuarios debido a que se da continuidad a los servicios de movilidad humana, erradicación de mendicidad y habitantes de calle. En cuanto a la situación de la cobertura de los servicios de erradicación de trabajo infantil y acogimiento institucional directo.</t>
  </si>
  <si>
    <t>Las embajadas y oficinas consulares del Ecuador gestionaron acciones estratégicas para la promoción de la oferta exportable, comercio, inversión cultura y turismo acorde las líneas de acción planificadas. 
Al mes de septiembre de 2021 se ejecutó con 1.162 líneas de acción: Embajadas en América del Norte y Europa: 225, Embajadas en América Latina y El Caribe: 272, Embajadas en África, Asia y Oceanía: 206; y Oficinas Consulares: 459.</t>
  </si>
  <si>
    <t>Pago de remuneraciones a los funcionarios de la SESEIB, por el normal funcionamiento de las actividades planificadas.</t>
  </si>
  <si>
    <t>Mediante Acuerdo Ministerial 0012 el MEF notifica el retorno del PGE al sistema financiero eSIGEF, herramienta habilitada a partir del 20 de febrero de 2021.  Factores como la baja asignación presupuestaria, contexto pandemia y coyuntura de transición han incidido en el levantamiento de información definida en la fase preparatoria de los procesos de formulación, transversalización y observancia de las políticas públicas de los ejes priorizados de la Agenda Nacional de derechos para la Igualdad de pueblos y nacionalidades</t>
  </si>
  <si>
    <t>Andres tobar berrazueta</t>
  </si>
  <si>
    <t>Al culminar el tercer trimestre la institución cuenta con 57 proyectos de investigación , los mismos que tienen incidencia en la zona de la costa ecuatoriana y otras zonas del país; además se cuenta con  68 publicaciones científicas de impacto mundial y 80 publicaciones de impacto regional y además se publicaron 50 libros y 3 capítulos de libros.</t>
  </si>
  <si>
    <t>YOCONDA RODRIGUEZ VELEZ</t>
  </si>
  <si>
    <t>En el tercer trimestre, la Institución graduó 280 nuevos profesionales. Cabe indicar que pese a la situación de emergencia sanitaria que aún vive el Ecuador, se le brinda a los estudiantes los mecanismos de accesibilidad para graduarse dentro del tiempo establecido por la ley, lo que evidencia el compromiso que la Universidad Agraria del Ecuador mantiene con la Comunidad Universitaria y Sociedad en General. Mediante oficio No. 964-SG.2021 de fecha 09 de noviembre de 2021, se reportó el resultado de los estudiantes graduados en el tercer trimestre.</t>
  </si>
  <si>
    <t>En el año 2021, no se asigna presupuesto al programa 22 - Unidad de Bienes Estratégicos de la Defensa Nacional.</t>
  </si>
  <si>
    <t>Campañas de aforos liquido, solido, toma y análisis de muestras de agua, sedimentos, operación y mantenimiento de las estaciones hidrológicas y meteorológicas en las cuencas de los ríos Guayllabamba y Coca.</t>
  </si>
  <si>
    <t>En el primer trimestre se desarollaron 333 proyectos de labor comunitaria, lo cual se presenta y evidencia en el oficio No LCE-AREA-DPU-0029-21. Cabe destacar el aporte a la sociedad que brindan los proyectos de labor comunitaria, a traves de la interaccion entre la academia y el sector agricola y productivo del Ecuador, que pese a esta situacion de emergencia sanitaria que se vive a nivel mundial y en el Ecuador, la Universidad Agraria del Ecuador estblecio mecanismos y espacios que fomenten el desarrollo de estos proyectos, que benefician de manera directa a la comunidad universitaria yb sociedad en general.</t>
  </si>
  <si>
    <t>EN EL MES DE ENERO SE PRIORIZO OBLIGACIONES DE GASTOS EN PERSONAL DE DICIEMBRE DE 2020 QUE SE REGISTRARON COMO PASIVOS INSTITUCIONALES, LOS DEMAS GASTOS SE PROGRAMARAN EN LOS SIGUIENTES TRIMESTRES, LOS ALUMNOS GRADUADOS LA INFORMACION SE REFLEJA  AL FINAL DE CAD PERIODO ACADEMICO (MARZO Y OCTUBRE)</t>
  </si>
  <si>
    <t>Tasa de Titulación</t>
  </si>
  <si>
    <t>Existe un retraso en la ejecución presupuestaria debido a que por cambio de SINAFIP a ESIGEF, se produjeron demoras en el inicio de procesos de contratación programados para el I trimestre de 2021.</t>
  </si>
  <si>
    <t>SUPERINTENDENCIA DE BANCOS</t>
  </si>
  <si>
    <t>econ.ana maria rodriguez valarezo</t>
  </si>
  <si>
    <t>* 50,15% de ejecución presupuestaria alcanzada: 49,87 Gasto Corriente y 100% Inversión
* 50% de cumplimiento del Plan Estratégico de Mejora del Clima Laboral
* 87,12% de optimización de cero papeles en el sistema de gestión documental Quipux
* 100% de cumplimiento de planes de acción de mejora de la gestión institucional
92% Satisfacción del usuario externo</t>
  </si>
  <si>
    <t>Articulación Territorial: continuidad con los mecanismos de Articulación Territorial a nivel nacional, ejecución de la tercera fase " Planes de Acción Territoriales". Participación Ciudadana: en el marco del Programa Nacional de Escuela de Familias módulo Modelo Social, aprobaron 13.422 técnicos. Coordinación DMQ: durante el segundo trimestre se firmaron 88 convenios 2021 (57%), 43 convenios pagados (28%), 119 convenios liquidados 2020 (73%).</t>
  </si>
  <si>
    <t>DESARROLLO SOCIAL Y PRODUCTIVO DE MANERA SUSTENTABLE EN LA PROVINCIA DE GALAPAGOS</t>
  </si>
  <si>
    <t>La Universidad Estatal Amazónica, alcanzó un total de 358 estudiantes graduados correspondiente al periodo octubre 2020-marzo 2021;representa el 85 % de la meta programada.</t>
  </si>
  <si>
    <t>Memorando No. UPEC-DIIV-2021-188-M,    Memorando No. UPEC-DIIV-2021-191-M.   En el primer trimestre del 2021 se ha publicado 1 artículo científico en base de datos de alto impacto, se ha capacitad en procesos de investigación a 40 docentes, se encuentran en ejecutados o proceso de cierre 5 proyectos  y en proceso de ejecución 24 proyecto que han sido aprobados en años anteriores.Los 5 proyectos ejecutados o en proceso de cierre se han trabajado en los siguientes campos del conocimiento: *Computación, *Logística *Emprendimiento *Agropecuaria *Administración Pública.   Cabe señalar que en el año anterior avance 2020 hace referencia a artículos en revistas indexadas producto de los proyectos de investigación ejecutados.</t>
  </si>
  <si>
    <t>La Universidad Estatal Amazónica, reporta al tercer trimentre del año 2021 una ejecución presupuestaria del 58%  verificado con cédula presupuestaria con corte al 30 de septiembre del presente, en relación codifigado y devengado del Programa (01)Administración Central</t>
  </si>
  <si>
    <t>Cristian Patricio Díaz Gómez</t>
  </si>
  <si>
    <t>ARTICULACION TERRITORIAL Y PARTICIPACION</t>
  </si>
  <si>
    <t>ERIK ALEXANDER MACISA IZURIETA</t>
  </si>
  <si>
    <t>Para el año 2021 se han planificado la ejecución de 105 proyectos de investigación, se encuentran en ejecución 92, en el tercer trimestre de 2021 se ha logrado el cierre de 3 proyectos con resultados de investigación.</t>
  </si>
  <si>
    <t>CORPORACION DEL SEGURO DE DEPOSITOS COSEDE</t>
  </si>
  <si>
    <t>ADMINISTRACION DE JUSTICIA CONTENCIOSO ELECTORAL</t>
  </si>
  <si>
    <t>Dólares</t>
  </si>
  <si>
    <t>Generación de instrumentos para el
ciclo de planificación.</t>
  </si>
  <si>
    <t>Se trató de igualar el retraso del I Trimestre puesto que su incidencia persiste, las actividades fueron reprogramadas y se las ejecuta conforme los plazos de ley, los principales resultados fueron:
*CI: 36 actividades Plan de Comunicación Estratégica
*Secretaría General: 26.169 copias certificadas y certificaciones 
*TTHH: 15 eventos de capacitación
*Administrativa: 18 Procesos PAC ejecutados; 9 Mantenimientos vehiculares; 340 Órdenes de gasto despachadas 
*TICs: 3 Mant. informáticos; 4.287 soporte</t>
  </si>
  <si>
    <t>El Programa 56 - para el resultado del período se consideran las acciones de promoción y mercadeo realizadas (destino Ecuador).
Cabe mencionar que debido a la emergencia sanitaria que atraviesa el país debido al COVID 19, algunas de las acciones planificadas ha retrasado su ejecución. A continuación se puede observar los siguientes indicadores:
28 productos y destinos en los cuales se realiza promoción 
240 de emprendedores o empresarios turísticos asistidos, asesorados o capacitados en emprendimiento, innovación o mejores prácticas empresariales.</t>
  </si>
  <si>
    <t>CUARTO TRIMESTRE: En el programa 55 en el cuarto trimestre 2021, se ejecutó un monto de $ 721.920,81 correspondiente al 29,65%, de un monto codificado de $ 2.435.187,96. Se han fortalecido 2.666 actores en temas organizativos, administrativos, financieros y técnicos, también alcanzó $ 25.452.213,98 como monto de ventas en el mercado nacional e internacional de OEPS y UEP apoyadas por el IEPS. 17 nuevas OEPS/UEPS, articuladas a financiamiento y cofinanciamiento. Finalmente, se ejecutó 1 documento de Análisis de correlaciones de las preguntas del RUEPS para la generación de conocimiento de datos cualitativos de las OEPS. Al finalizar el cuarto trimestre de 2021 (periodo enero a diciembre), se ejecutó $ 2.434.803,74 correspondiente al 99.98%, de un monto codificado de 2.435.187,96. Como resultados anuales también se tienen: 10.612 actores fortalecidos en temas organizativos, administrativos, financieros y técnicos; se alcanzó $ 101.075.996,54 como monto de ventas en el mercado nacional e internacional de OEPS y UEP apoyadas por el IEPS; 89 nuevas OEPS/UEPS, articuladas a financiamiento y cofinanciamiento; y 4 estudios de OEPS por actividad y su relación con el Mercado (en temáticas de potencialidades OEPS en base a información RUEPS, estudio de brechas, buenas prácticas internacionales, e Informe técnico final sobre la pertinencia de la inclusión en el RUEPS de las OEPS de transporte y vivienda).</t>
  </si>
  <si>
    <t>ESCUELA SUPERIOR POLITECNICA DEL LITORAL</t>
  </si>
  <si>
    <t>1768123380001</t>
  </si>
  <si>
    <t>En el tercer trimestre del 2021: El número de pacientes derivados fue de 40.432  usuarios/pacientes. El monto devengado  de $ 9.113.928,20
- Con el decreto de austeridad se ha limitado por lo que se ha visto la necesidad de optimizar la compra de servicios (priorizar la compra de servicios basado en Triaje de Manchester 1 y 2),.- Falta de asignación presupuestaria para el pago de prestaciones por derivación de pacientes.
- En la CZ8 y CZ9 se tiene el mayor número de trámites pendientes por procesar en ACFSS, debido a las desvinculaciones de talento humano. 
- La Declaratoria de Emergencia Sanitaria y Declaratoria de estado de excepción, se ha visto limitado ya que no se han podido efectivizar las derivaciones de 6 usuarios/pacientes del año 2020.</t>
  </si>
  <si>
    <t>12 proyectos normativos eléctricos, 21 denuncias hidrocarburíferos atendidas, 540 inspecciones hidrocarburíferos, 2 informes de control PET, Informe control Plan Mejora Sistema Eléctrico Interconectado Petrolero, 710 inspecciones mineras, 92 operativos minería, 1067 certificados exportación de hidrocarburos, 608 certificados de control anual emitidos a sujetos de control de hidrocarburos.</t>
  </si>
  <si>
    <t>SECRETARÍA TÉCNICA DE GESTIÓN INMOBILIARIA DEL SECTOR PÚBLICO</t>
  </si>
  <si>
    <t>PORCENTAJE</t>
  </si>
  <si>
    <t>MINISTERIO DE TRANSPORTE Y OBRAS PUBLICAS</t>
  </si>
  <si>
    <t>EXISTEN 50  PUBLICACIONES ENTRE LOS MESES DE OCTUBRE Y DICIEMBRE DE ALTO IMPACTO Y 211PUBLICACIONES DE ALTO IMPACTO DURANTE EL 2021.   1  NUEVOS GRUPOS DE INVESTIGACION CONSOLIDADOS DURANTE EL TERCER  TRIMESTRE Y 10 EN TOTAL DURANTE EL 2021</t>
  </si>
  <si>
    <t>PORCENTAJE</t>
  </si>
  <si>
    <t>Al segundo semestre se ejecutaron 2 proyectos de vinculación en las zonas de influencia escogidas en los diferentes programas de vinculación que ofrece la institución a nivel cantonal y provincial con los cuales se han beneficiado a 9806, de los cuales 100 son con discapacidades especiales,</t>
  </si>
  <si>
    <t>Cumplimiento de actividades que incluyen presupuesto programadas en PAP 2021</t>
  </si>
  <si>
    <t>En el primer trimestre, 239.557 documentos fueron generados en el sistema Quipux de los cuales 209.405 cuentan con firma electrónica. Este indicador tiene una configuración discreta y la meta trimestral es del 70% que se encuentra cumplida.</t>
  </si>
  <si>
    <t>eduardo diaz ocampo</t>
  </si>
  <si>
    <t>El indicador  Nivel de cumplimiento normativo de las entidades del Sector Financiero Popular y Solidario que mide  el  producto  institucional  del  programa Sostenibilidad y Confianza en el Sector de la Economía Popular y Solidaria, tiene una meta semestral.</t>
  </si>
  <si>
    <t>Acciones afirmativas para el fomento, promoción y conservación del patrimonio del Ecuador</t>
  </si>
  <si>
    <t>1760006000001</t>
  </si>
  <si>
    <t>CONSERVACION Y UTILIZACION SUSTENTABLE DE LA BIODIVERSIDAD</t>
  </si>
  <si>
    <t>Un total de 105 proyectos de investigación se ejecutaron en 2021, se ha realizado el cierre de 5 proyectos en el segundo semestre de 2021, se suscribieron 2 convenios locales de cooperación interinstitucional, se ejecutaron 7 eventos de caracter científico. Se efectuó el pago de la Patente reactor de Fermentación Obscura. Se otorgaron 2 becas de posgrado para el fortalecimiento del docente en el área de investigación. Se contó con la participación de 5 especialistas internacionales en la investigación que ejecuta la ESPOCH. Fortalecimiento a la producción científica de la ESPOCH con 7 artículos científicos en revistas de alto impacto y 36 artículos en revistas regionales, se elaboraron 16 libros y se cumplió con la edición e impresión de 5 libros.</t>
  </si>
  <si>
    <t>proyectos ejecutados con la participación de la colectividad</t>
  </si>
  <si>
    <t>Se ejecutaron todos los programas y proyectos asignados en este programa presupuestario, además se liquidaron contratos de arastre del ejercicio anterior, además, se ejecutó el PAC con normalidad.</t>
  </si>
  <si>
    <t>¿ Datos obtenidos a través del sistema ESIGEF, se ha ejecutado el 1'436.600,88 durante el primer semestre del período 2021. Dando un porcentaje del 46,02%
¿ Recaudación en el primer semestre de los servicios que presta el SENADI, fue de 5'756.042,62</t>
  </si>
  <si>
    <t>Alumnos graduados</t>
  </si>
  <si>
    <t>Se realizaron los debidos trabajos de mantenimiento del sistema de balizamiento marítimo, actualización de las cartas náuticas, caracterización oceanográfica y demás actividades técnicas, cumpliendo con lo planificado.
ENE - MAR: 63,47%
ABR - JUN: 14,16%
JUL - SEP: 10,12%
OCT - DIC: 12,25%
Cumpliendo con el 100% de lo planificado.</t>
  </si>
  <si>
    <t>Indicador Discreto: Para el segundo trimestre la cobertura corresponde a los convenios firmados y se encuentran en ejecución, según reporte SIIMIES. 
El retraso en la liquidación en los convenios del año 2020 del DMQ,  afectado la cobertura para la firma de los convenios para el año 2021.</t>
  </si>
  <si>
    <t>56</t>
  </si>
  <si>
    <t>Se realizó Curso virtual y taller presencial de Lingüística General a los docentes de las nacionalidades siendo en un total de 328 docentes beneficiados: Shuar 177 beneficiarios, Achuar 28 beneficiarios, Epera 4 beneficiarios, Chachi 70 beneficiarios, Tsachilas 17 beneficiarios, Awá 25 beneficiarios, Waodani 1 beneficiario, Siona 2 beneficiarios, Secoya 2 beneficiarios, Sapara 1 beneficiario y Shiwiar 1 beneficiarios; el curso virtual se realizó a través de la plataforma Me Capacito del Ministerio de Educación.</t>
  </si>
  <si>
    <t>No se programaron metas / Indicador Semestral</t>
  </si>
  <si>
    <t>56</t>
  </si>
  <si>
    <t>JANDRY AGUILAR</t>
  </si>
  <si>
    <t>FORTALECIMIENTO DEL MODELO DE ATENCION INTEGRAL EN SALUD</t>
  </si>
  <si>
    <t>Indicador Discreto
Los usuarios de transferencias monetarias no son acumulables, sin embargo conforme indicaciones se ha colocado los datos acumulados. De enero a marzo 2021 se han habilitado 4.031.908 beneficiarios:
enero: 1.295.601
febrero: 1.346.700
marzo: 1.389.607</t>
  </si>
  <si>
    <t>0660001250001</t>
  </si>
  <si>
    <t>ESCUELA SUPERIOR POLITECNICA AGROPECUARIA DE MANABI</t>
  </si>
  <si>
    <t>Resultados obtenidos en el tercer trimestre:
Carros recuperados son 1329; Motos recuerdas 1530; Municiones aprehendidas e incautadas 7070; Camales Clandestinos Clausurados 14; Semovientes Recuperados 1212; Bienes Culturales Incautados 680; Cumplimiento de órdenes de detención emitidas por autoridad competente 4077.</t>
  </si>
  <si>
    <t>Para la prestación de servicios de justicia en los órganos que conforman la Función Judicial se espera a diciembre de 2021 una Tasa de Resolución de 1, para alcanzar este resultado al segundo trimestre se están realizado las siguientes acciones: 
- Se han resuelto 330.712 causas, que representan el 90% de los casos ingresados en este período. 
- En el primer trimestre se registró un total de audiencias convocadas de 23.024, de las cuales, 14.296 (62%) fueron audiencias instaladas, de estas, se logró la suscripción de Actas de acuerdo en 13.403 casos, equivalente al 94%.
-Del total de causas rezagadas que corresponde a 258.011 a junio 2016 (carga escrita antes de vigencia COGEP), se han resuelto 258.011 que equivale al (87,18%) a junio de 2021.</t>
  </si>
  <si>
    <t>En referencia al indicador: Número total de proyectos de investigación vigentes.- Se ha aprobado 16 proyectos de investigación en Consejo Superior Universitario, bajo RESOLUCIÓN_NO._CCTIPI-SO-003-03-2021 cumpliendo hasta la fecha una meta acumulada de 182 proyectos.</t>
  </si>
  <si>
    <t>La Unidad del Registro Social durante el 3er trimestre 2021 efectuó el pago de telefonía fija con CNT, contrató el servicio de video conferencia y la renovación de licencias de suit antivirus y spam; lo que ha permitido que el Registro Social avance y alcance las metas establecidas</t>
  </si>
  <si>
    <t>SERVICIO DE ACREDITACION ECUATORIANO</t>
  </si>
  <si>
    <t>A través del presupuesto empleado para financiar el capital humano y gastos administrativos se ha contribuido al cumplimiento
de las atribuciones  asignadas a esta Secretaría mediante Decreto Ejecutivo 1009.</t>
  </si>
  <si>
    <t>Sumatoria de Barriles de Crudo exportados</t>
  </si>
  <si>
    <t>MINISTERIO DE AGRICULTURA Y GANADERIA</t>
  </si>
  <si>
    <t>maria gutierrez</t>
  </si>
  <si>
    <t>SE CUMPLIÓ CON LA PROGRAMACIÓN TRIMESTRAL</t>
  </si>
  <si>
    <t>En el presente trimestre la Dirección Técnica de Laboratorios de Vigilancia y Referencia Nacional, ha cumplido con los tiempos de respuesta de entrega de resultados acorde a lo establecido al portafolio de servicios, para la ejecución de pruebas especializadas de los laboratorios de los Centros de Referencia Nacional realizando un total de 700,043 pruebas especializadas.</t>
  </si>
  <si>
    <t>1760002360001</t>
  </si>
  <si>
    <t>LOGROS: En el cuarto trimestre del 2021, el número de pacientes derivados fue de 35.219  usuarios/ con un monto total devengado  de $ 215.348.937,31
Al finalizar el 2021 se alcanza un número de pacientes derivados de 146.628 usuarios.
NUDOS CRÍTICOS: Con el decreto de austeridad el tema de derivación Nacional e Internacional se ha limitado por lo que se ha visto la necesidad de optimizar la compra de servicios (priorizar la compra de servicios basado en Triaje de Manchester 1 y 2), crear estrategias para conseguir nuevas fuentes de financiamiento que permitan obtener recursos para el pago por derivaciones, adicional en la pandemia COVID 19 ha disminuido el número de derivaciones por la restricción de movilidad.
- Falta de asignación presupuestaria para el pago de prestaciones por derivación de pacientes.
- Además el decreto de austeridad propicio que se trabaje con base al A.M. 0034-2020 del 07/08/2020, a fin de que la fuente de financiamiento provenga del subsistema del cual es beneficiario el usuario/paciente para la derivación Internacional.</t>
  </si>
  <si>
    <t>FORTALECIMIENTOINSTITUCIONAL</t>
  </si>
  <si>
    <t>Dentro de lo relacionado al programa 01 - Administración central se paga la remuneración del personal administrativo, la seguridad, la limpieza, los servicios básicos, entre otros mantenimientos.</t>
  </si>
  <si>
    <t>Fortalecimiento institucional</t>
  </si>
  <si>
    <t>Objetivo 3: Fomentar la productividad y competitividad en los sectores agrícola, industrial, acuícola y pesquero, bajo el enfoque de la economía circular</t>
  </si>
  <si>
    <t>A través de éste programa se ha podido cumplir con los sueldos y salarios del personal administrativo y de servicios, seguridad y
vigilancia, servicios básicos tales como electricidad, internet, telefonía, etc.</t>
  </si>
  <si>
    <t>CARLOS DARWIN GOYES MUÑOZ</t>
  </si>
  <si>
    <t>1360002090001</t>
  </si>
  <si>
    <t>Al 30 de junio, la Subsecretaría de Reducción de Riesgos ejecutó las siguientes actividades: La participación de 267 actores del SNDGR en las actividades de fortalecimiento de sus capacidades para la Gestión de Riesgos. 101 UGR públicas capacitadas sobre procesos para la transversalización de la Gestión de Riesgos. 6721 personas formadas mediante la plataforma virtual en Gestión de Riesgos.</t>
  </si>
  <si>
    <t>Se ha ejecutado según lo planificado en el POA, apoyo a 47 federaciones ecuatorianas para el alto rendimiento y pago de servicios para el mantenimiento del centro médico del Ministerio del Deporte</t>
  </si>
  <si>
    <t>Proyectos en proceso de desarrollo. 32 investigaciones científicas en beneficio de la comunidad, incluyendo 1 proyecto de publicaciones científicas.</t>
  </si>
  <si>
    <t>Fortalecimiento institucional</t>
  </si>
  <si>
    <t>Se logró un cumplimiento de 130.9% respecto de la meta esperada para el III Trimestre, Número de causas ejecutadas (2927) sobre el número de causas planificadas (1980).</t>
  </si>
  <si>
    <t>INVESTIGACIÓN CIENTIFICA S EJECUTADAS</t>
  </si>
  <si>
    <t>Objetivo 3: Fomentar la productividad y competitividad en los sectores agrícola, industrial, acuícola y pesquero, bajo el enfoque de la economía circular</t>
  </si>
  <si>
    <t>Kilómetros</t>
  </si>
  <si>
    <t>A diciembre 2021 se registra 27,379 estudiantes regulares matriculados en pregrado.  
En el periodo enero - diciembre 2021, se registran 2375 estudiantes graduados de grado y tecnologías y 94 estudiantes graduados de posgrados</t>
  </si>
  <si>
    <t>Glenda medina ayala</t>
  </si>
  <si>
    <t>SE CUENTA CON 04 INVESTIGACIONES CIENTIFICAS REALIZADAS,  A TRAVÉS DE LOS RESULTADOS OBTENIDOS POR LOS PROYECTOS DE INVESTIGACIÓN QUE EJECUTAN LAS FACULTADES Y EXTENSIONES DE LO PLANIFICADO, A PESAR DE LAS LIMITACIONES FINANCIERAS DEL MEF Y SENESCYT.</t>
  </si>
  <si>
    <t>EN EL CUARTO TRIMESTRE DEL AÑO 2021 SE GRADUARON 250 ESTUDIANTES ENTRE LAS 4 FACULTADES DE LA IES, CUMPLIENDO ASÍ LA META ANUAL. EL PRESUPUESTO FINAL DE LA FUNCIÓN DE DOCENCIA FUE DE  10.064.756,25   Y SU EJECUCIÓN REAL ASCIENDE A  9.666.981,85</t>
  </si>
  <si>
    <t>La meta establecida para el tercer trimestre de 2021 fue del 5.316 microempresarios capacitados en competencias digitales y el resultado fue de 6.259 microempresarios capacitados en competencias digitales, obteniendo un 100% de avance en el presente período. El cifras acumuladas, la meta al tercer trimestre de 2021 es de 70.823 microempresarios capacitados en competencias digitales.</t>
  </si>
  <si>
    <t>jorge guevara</t>
  </si>
  <si>
    <t>- Se ejecutó el pago de nómina correspondiente al segundo trimestre del año 2021.
- Durante el 2do. trimestre se realizaron 12 eventos de capacitación virtuales para los servidores de la ARCA
- Se atendió el 100% de los tickets de soporte técnico generados
- Porcentaje de satisfacción del usuario externo: 76%</t>
  </si>
  <si>
    <t>1321 alumnos graduados en el tercer nivel (826 profesionales) y cuarto nivel (495 profesionales). Se encuentran registrados 10127 estudiantes de grado y 1073 estudiantes de postgrado.  Se cuenta con 877 docentes, el 81% tienen
cuarto nivel.</t>
  </si>
  <si>
    <t>Conforme la planificación institucional, durante el primer semestre del año 2021, se ejecutó la asesoría técnica y apoyo en la transversalización de la ANII a 110 entidades nacionales y locales, y conforme a la información brindada por la Dirección Técnica del Consejo esta meta se ha cumplido en totalidad. Durante el cuarto trimestre se ha continuado con la asesoría y apoyo para la transversalización del enfoque de igualdad y no discriminación tanto a nivel nacional como territorial, así como se han ejecutado acciones para la construcción de la ANII 2021-2025.</t>
  </si>
  <si>
    <t>MARTHA MEDINA</t>
  </si>
  <si>
    <t>INCREMENTO DE INFRAESTRUCTURA DE TRANSPORTE PORTUARIA Y AEROPORTUARIA</t>
  </si>
  <si>
    <t>Silvia Elizabeth Jara Olmedo</t>
  </si>
  <si>
    <t>13 leyes aprobadas por el Pleno publicadas en el Registro Oficial 
6.- Ley Orgánica Reformatoria de la Ley Orgánica de Educación Intercultural.
7.-  Ley Orgánica Reformatoria al Código Orgánico Monetario y Financiero para la Defensa de la Dolarización.
8.- Ley Orgánica Reformatoria a la Ley Orgánica del Servicio Público de Energía Eléctrica.
9.- Ley Orgánica de la Defensoría Pública.
10.- Ley Orgánica de Extinción de Dominio.
11.- Ley de Creación de la Universidad Bolivariana del Ecuador.
12.- Ley Orgánica de Protección de Datos Personales.
13.- Ley Orgánica de Navegación, Gestión de la Seguridad y Protección Marítima y Fluvial en los Espacios Acuáticos.</t>
  </si>
  <si>
    <t>Se aprobaron 7 proyectos de vinculación.</t>
  </si>
  <si>
    <t>NO EXISTE INFORME DI SOBRE EJECUCIÓN DE PROYECTOS</t>
  </si>
  <si>
    <t>Durante el I trimestre del 2021 la ejecución presupuestaria logró un resultado del 101% de la meta programada para el avance acumulado , con un devengado de 706.062,38 USD frente al codificado institucional del cierre del mes de marzo de 3.283.326,44 USD</t>
  </si>
  <si>
    <t>Dólares americanos</t>
  </si>
  <si>
    <t>Objetivo 10: Garantizar la soberanía nacional, integridad territorial y seguridad del Estado.</t>
  </si>
  <si>
    <t>La meta planificada para el año 2021 es de 119 alumnos graduados de los cuales 71 se encuentran planificadas el primer semestre y 48 el segundo semestre (0 Trimestre julio a septiembre y 48 octubre a diciembre); la meta cumplida en el trimestre julio a septiembre del 2021, fue de 41 alumnos graduados de tercer nivel, es decir, se superó la meta planificada trimestralmente; esto representa el 100 % de cumplimiento de la meta anual.</t>
  </si>
  <si>
    <t>Se cumplió con la programación prevista al cuarto trimestre de 2021, a fin de cumplir con los objetivos institucionales alineado al Plan Operativo anual.</t>
  </si>
  <si>
    <t>El programa Gestión de la Vinculación tuvo una ejecución del 99,99% acumulada de enero a diciembre de 2021, pudiendo  ejecutar en cuarto trimestre los 6 proyectos de vinculación que se planificaron en las zonas de influencia escogidas en los diferentes programas de vinculación que ofrece la institución a nivel cantonal y provincial con los cuales se han beneficiado a 9806, de los cuales 100 son con discapacidades especiales,</t>
  </si>
  <si>
    <t>SE HAN CANCELADO SUELDOS Y SALARIOS AL PERSONAL ADMINISTRATIVO Y DOCENTE DE LA IES, PAGO DE SERVICIOS BÁSICOS.</t>
  </si>
  <si>
    <t>Programa de presupuesto de arrastre que está finiquitando pagos de proyectos de inversión.</t>
  </si>
  <si>
    <t>Sin Resultado, Programa atado a proyecto de inversión.</t>
  </si>
  <si>
    <t>Del trabajo realizado en el segundo trimestre hemos obtenido los siguientes resultados a nivel nacional: 952.941 personas que asistieron a los eventos realizados de manera presencial y virtualen las salas, teatros, cinematecas, museos y bibliotecas. Hemos realizado 860 eventos en salas, teatros, cinematecas y museos. Se produjeron 78 producciones radiales El número de obras literarias publicadas fueron de 24 y las obras de arte y bienes patrimoniales restauradas fueron de 433</t>
  </si>
  <si>
    <t>Presupuesto cumplido en el primer trimestre, diferencia ocasionada por la variación en los procesos de contratación</t>
  </si>
  <si>
    <t>Objetivo 2: Impulsar un sistema económico con reglas claras que fomente el comercio exterior, turismo, atracción de inversiones y modernización del sistema financiero nacional.</t>
  </si>
  <si>
    <t>Durante el primer trimestre del año 2021 se aprobaron 26 proyectos de vinculación, que iniciarán su ejecución a partir del segundo trimestre del año 2021.</t>
  </si>
  <si>
    <t>0968589140001</t>
  </si>
  <si>
    <t>Las actividades de la Unidad de Formación y Titulación Artesanal, son cumplidas en razón al servicio que la Institución presta a la educación artesanal, ejecutadas de acuerdo a Leyes y Reglamentos, como: Ley de Defensa del Artesano, proyecto de Reglamento Orgánico de Gestión Organizacional Por Procesos, reglamento de Titulación Artesanal, reglamento de Formación y Titulación Artesanal para las y los Maestros de Taller de los Centros de Formación Artesanal, reglamento de Titulación Artesanal en las Modalidades de Práctica Profesional; Propios Derechos y Convalidación Profesional. La Junta Nacional de Defensa del Artesano ha cumplido con 1437 titulos a nivel nacional, cumpliendo con lo programado para este segundo trimestre, a pesar de que nos encontramos en la emeregencia sanitaria.</t>
  </si>
  <si>
    <t>PROVISION DE EDUCACION SUPERIOR</t>
  </si>
  <si>
    <t>PROVISION DE EDUCACION SUPERIOR</t>
  </si>
  <si>
    <t>Se ha cumplido con el 95% de la meta establecida  para  el  tercer  trimestre  del  2021,  del programa  01  Administración  Central.</t>
  </si>
  <si>
    <t>Objetivo 2: Impulsar un sistema económico con reglas claras que fomente el comercio exterior, turismo, atracción de inversiones y modernización del sistema financiero nacional.</t>
  </si>
  <si>
    <t>Gestión operativa para la atención a  causas resueltas y/o casos finalizados en la representación y defensa del Estado</t>
  </si>
  <si>
    <t>DIRECCION GENERAL DE AVIACION CIVIL</t>
  </si>
  <si>
    <t>Beneficiarios directos de los proyectos de vinculación ejecutados</t>
  </si>
  <si>
    <t>II TRIMESTRE: Programa atado a proyecto de inversión por la estructura programática del Ministerio de Economía y Finanzas</t>
  </si>
  <si>
    <t>Se realizó el pago oportuno de sueldos y salarios, beneficios de ley, servicios básicos, servicios de seguridad y vigilancia, pago por servicios profesionales en el área administrativa, obligaciones con el Instituto de Seguridad Social, publicidad y medios, beneficios por jubilación, entre otras actividades que garantizan el normal funcionamiento operacional de la gestión administrativa.</t>
  </si>
  <si>
    <t>SIGUIENDO CON LA PLANIFICACIÓN INSTITUCIONAL ESTABLECIDA PARA EL PERIODO CORRESPONDIENTE LA INSTITUCIÓN HA REALIZADO LA EJECUCIÓN DE LAS METAS PROGRAMAS PARA EL TERCER TRIMESTRE, YA QUE AUN NOS MANTENEMOS EN MODALIDAD PRESENCIAL Y TELETRABAJO CUMPLIENDO CON EL AFORO QUE EMITE EL COE NACIONAL, TODOS LOS PROCESOS QUE ESTAN PLANIFICADOS EN CADA UNA DE LAS AREAS SE LOS HA VENIDO EJECUTANDO DE ACUERDO A LA PLANIFICACION ESTABLECIDA.</t>
  </si>
  <si>
    <t>Las Entidades adscritas al Ministerio de Defensa Nacional, como lo es el Instituto Geográfico Militar ¿ IGM ha proporcionado durante el año asesoramiento técnico, generando información en apoyo a otras Instituciones del Estado, además de asesoría técnica a través de la transferencia de conocimientos en Sistemas de Información Geográfica; además, el Instituto Oceanográfico y Antártico de la Armada ¿ INOCAR ha elaborado, actualizado y aprobado cartas náuticas. En cuanto a las Empresas Públicas Santa Bárbara EP ha brindado servicios logísticos de la Defensa (armas, municiones y blindajes) para satisfacer necesidades de Instituciones del Estado y empresas privadas que cumplan requerimientos legales en armas; y, Astilleros Navales Ecuatorianos ¿ ASTINAVE EP ha llevado a cabo varios proyectos de construcción para la Armada, así como de ingeniería, implementación, integración, verificación, transición, validación y puesta en operación de Sistemas de Mando y Control. No se cumplió con la meta planificada, dado a que varias actividades  se pusieron en pausa en tanto que las nuevas Autoridades se posesionen de sus cargos; y, den a conocer sus planes de gestión y directrices.</t>
  </si>
  <si>
    <t>18 nuevos proyectos de Vinculación con la Sociedad aprobados y en ejecución</t>
  </si>
  <si>
    <t>Actividades de Gestión Institucional Cumplidas</t>
  </si>
  <si>
    <t>Se aperturó el proyecto de inversión de este programa en el año 2020, para el pago de saldos de años anteriores. No cuenta con asignación presupuestaria 2021.</t>
  </si>
  <si>
    <t>Se han realizado eventos de difusión científica, además, se han presentado los resultados de varias de las acciones realizadas en territorio, mediante la publicación de artículos científicos. Si bien no se cuenta con un gasto en recursos, se han realizado acciones de autogestión que apoyan al programa presentado.</t>
  </si>
  <si>
    <t>Ejecución del presupuesto agregador de valor 100%</t>
  </si>
  <si>
    <t>ACTIVIDADES DE FORTALECIMIENTO INSTITUCIONAL CUMPLIDAS, EN RELACIÓN A LA GESTIÓN DEL ORGANISMO DE CONTROL DE LOS RECURSOS PÚBLICOS</t>
  </si>
  <si>
    <t>Se gestionó entre otros: 
- Se han elaborado 3 informes técnicos en relación a contenidos comunicacionales discriminatorios, violentos, sexualmente explícitos, publicidad difundida en programación infantil u otros que puedan relacionarse con la violación de derechos constitucionalmente establecidos.
- La Institución ha ejecutado 14 publicaciones sobre información relacionada al Sistema de Comunicación Social
- Se han puesto a disposición de la ciudadanía 6 herramientas para la protección de trabajadores de la comunicación en procesos electorales.
- Se desarrollaron 47 actividades académicas que permiten la formación de audiencias críticas, y se han capacitado y aprobado en el período a 2589 estudiantes en cursos de capacitación permanente.</t>
  </si>
  <si>
    <t>klever enriquez</t>
  </si>
  <si>
    <t>Al primer semestre se alcanzó el 50% de la programación anual. En el segundo trimestre no se alcanzó a cumplir con la programación de 40 proyectos planificados con la participación de la colectividad en razón de que la ejecución de los proyectos de vinculación se realiza en cada periodo académico es decir febrero-agosto de 2021, con la participación de estudiantes y docentes de las diferentes Carreras y con las organizaciones externas, con la finalidad de ser un aporte a la dinámica social, productiva y económica de la comunidad del norte del país, previo a la planificación de los requerimientos existentes en cada período. Esta meta se cumplirá en el siguiente período académico Septiembre 2021-Febrero 2022 y su avance se registrará en el último trimestre. Ref. Inf. Vinc.</t>
  </si>
  <si>
    <t>El cambio de sistema financiero de E-Sigef a SINAFIP y posterior regreso a E-Sigef  han originado que el presente periodo prácticamente solo se pueda ejecutar los referente a pago de nómina. (Con esto la ejecución presupuestaria es del 19,25%)</t>
  </si>
  <si>
    <t>Sin ejecución porque no esta programado en este trimestre</t>
  </si>
  <si>
    <t>JOSE INTRIAGO</t>
  </si>
  <si>
    <t>En el período 2021, se registran 19 Proyectos de Servicio Comunitario aprobados conforme a la convocatoria 2020 - 2021, los cuales se encuentran en fase de ejecución. No se puede registrar la meta real porque el sistema no permite registros superiores al 25% de la meta planificada. La diferencia respecto de la meta programada corresponde a que a partir del problema coyuntural sanitario suscitado en el Ecuador, institucionalmente se dio apertura para presentar las propuestas de proyectos de servicios comunitarios en modalidad presencial y/o virtual, contribuyendo al incremento de los resultados planteados para el 2021.</t>
  </si>
  <si>
    <t>Ricardo reinoso</t>
  </si>
  <si>
    <t>COMISION DE TRANSITO DEL ECUADOR</t>
  </si>
  <si>
    <t>Fomento de la inserción estratégica económica y comercial ejecutada</t>
  </si>
  <si>
    <t>De julio a septiembre se registraron 156 fallecidos por accidentes de tránsito en la RVE controlada por la CTE, esto implica un sobrecumplimiento de 0.14 en relación a la meta trimestral, puesto que el indicador escogido es de tendencia a la baja por su naturaleza en relación a la reducción de la tasa de mortalidad por siniestros de tránsito por cada 10 kilómetros de vías. LOGROS: pago de sueldos y a jubilados, servicios básicos; contratos por transporte de valores; aseo; combustible (contratos nuevos y convenios), rastreo satelital, mant. y transferencia de datos de radares y cámaras; arrendamientos (contratos nuevos y seguros), matriculación y revisión vehicular, pago por la adquisición de zapatos para agentes (2016), publicaciones, pólizas de seguros institucionales, entre otros.</t>
  </si>
  <si>
    <t>Dentro del primer trimestre se ha iniciado la ejecución de 1 proyecto de vinculación con la sociedad</t>
  </si>
  <si>
    <t>EMISIÓN DE DOCUMENTOS DE IDENTIDAD</t>
  </si>
  <si>
    <t>1768145430001</t>
  </si>
  <si>
    <t>Asistencia Técnica</t>
  </si>
  <si>
    <t>En el año 2020 se logró el 100% de la meta planificada en cuanto a satisfacción en la atención al usuario externo, considerando la calificación de los servicios brindados por la institución, como por ejemplo el Otorgamiento de Asesoría y soporte en el Sistema Nacional de Contratación Pública Presencial, Atención de denuncias o reclamos a procedimientos de Contratación Pública Virtual, Capacitación en herramientas y normativa de contratación pública Virtual y Emisión de certificación de competencias en contratación pública Presencial</t>
  </si>
  <si>
    <t>EL PROGRAMA DE ADMINISTRACIÓN CENTRAL, TUVO UNA EJECUCIÓN EN EL PRIMER TRIMESTRE DEL 97,58%</t>
  </si>
  <si>
    <t>Se ha ejecutado el  92% de las actividades programadas de predios titulados para el cuarto trimestre 2021.</t>
  </si>
  <si>
    <t>Andrea Molestina</t>
  </si>
  <si>
    <t>El Decanato de Vinculación, se ha integrado en la elaboración de un programa que sera implementado en el siguiente año a fin de enfocarse en la vinculación de los actores locales, solventando las necesidades institucionales. Posterior al reingreso de los estudiantes se desarrollaran las acciones que están siendo planteadas hasta la presente fecha.</t>
  </si>
  <si>
    <t>IMPULSAR LA GESTION DE LA BIODIVERSIDAD BIOLOGICA</t>
  </si>
  <si>
    <t>Cumplimiento de los procesos de contratación pública, administración de bienes y servicios, gestión de servicios generales, gestión presupuestaria, de contabilidad y tesorería, gestión de remuneraciones, implementación del plan de capacitación, gestión de desarrollo de software, gestión de mesa de servicios, gestión de los servicios de telecomunicaciones, gestión de asesoría jurídica y patrocinio, gestión de comunicación interna y externa y gestión de planificación, seguimiento y evaluación de planes y proyectos.</t>
  </si>
  <si>
    <t>Operaciones en apoyo a otras instituciones del Estado, contribuyendo a la seguridad pública y ciudadana, fortaleciendo la protección de los derechos, libertades y garantías de los ecuatorianos. Armas de fuego y municiones decomisadas; inspecciones - abordajes realizados en el espacio acuático; interceptación de Tráfico Aéreo; protección y seguridad Hidrocarburífera; apoyo a la ARC n el control de la minería ilegal; apoyo a la Casa Militar Presidencial; seguridad y logística en apoyo al SNGRE; apoyo al MAE ejecutando operaciones de control del tráfico ilegal de madera; apoyo al MSP mediante la ejecución de operaciones de Transporte Sanitario Aéreo, además de brindar su contingente al cumplimiento del Plan Nacional de Vacunación contra el Covid 19.</t>
  </si>
  <si>
    <t>OPERADOR NACIONAL DE ELECTRICIDAD - CENACE</t>
  </si>
  <si>
    <t>Atención médica</t>
  </si>
  <si>
    <t>ATENCION INTEGRAL PARA LAS PERSONAS PRIVADAS DE LA LIBERTAD</t>
  </si>
  <si>
    <t>CPFG-EMT SANTIAGO CORAL</t>
  </si>
  <si>
    <t>Fortalecimiento de 98 Institutos de Educación Superior, a cargo de Senescyt, laboran 3.388 servidores administrativos y docentes, a nivel nacional; se desarrolla un modelo de carreras con modalidad dual
Constituye la unificación de la formación académica con la práctica. Existe una oferta de formación dual de 31 carreras; y para prácticas se generan alianzas a través de 721 convenios específicos con empresas públicas y privadas. Para que los estudiantes realicen sus prácticas se contratan seguros para 49 mil estudiantes aprox
Por otro lado, se financian servicios básicos y se realizan actividades administrativas y se emitieron políticas públicas, a través de 121 servidores, en 3 subsecretarías. Estas políticas son puestas en marcha, a través de financiamiento de proyectos de inversión</t>
  </si>
  <si>
    <t>En este programa se cumple con lo programado, que corresponde a identificar terrenos idóneos para la implementación de proyectos de vivienda de interés social, del Ministerio de Desarrollo Urbano y Vivienda, a través del "Banco de Suelos". Sin embargo hubo una resignación de recursos para la contratación de un especialista de tasación para suelos urbanos y rurales y un especialista de tasación en construcciones urbanos y rural.</t>
  </si>
  <si>
    <t>Para el primer trimestre no se ha asignado presupuesto a este programa institucional.</t>
  </si>
  <si>
    <t>No se ha programado meta para el primer trimestre de 2021.</t>
  </si>
  <si>
    <t>Las metas registradas corresponden al indicador "Ahorro de combustibles en BEP por la Optimización de Generación Eléctrica y Eficiencia Energética en el Sector de Hidrocarburos".
El indicador no alcanzó el resultado esperado por la no puesta del servicio de la Turbina TM2500 a finales de junio 2021.</t>
  </si>
  <si>
    <t>jorge iván mina ortega</t>
  </si>
  <si>
    <t>Actividades de Adaptación y Mitigación al Cambio Climático</t>
  </si>
  <si>
    <t>ACTIVIDADES DE CONTROL</t>
  </si>
  <si>
    <t>PROTECCIÓN, APOYO Y DESARROLLO AL MIGRANTE</t>
  </si>
  <si>
    <t>INCREMENTO DE LA PRODUCTIVIDAD EN LOS PEQUENOS  Y MEDIANOS PRODUCTORES</t>
  </si>
  <si>
    <t>bruno ocampo zambrano</t>
  </si>
  <si>
    <t>Gestión Institucional con normalidad, 25% de ejecución del 4to trimestre con un total del 100%, como se ejecutó un proyecto de inversión que afecta el programa presupuestario 01 se denota la diferencia en el gasto corriente en comparación con el reporte de esigef.</t>
  </si>
  <si>
    <t>bruno ocampo zambrano</t>
  </si>
  <si>
    <t>II TRIMESTRE: 24.73% de ejecución de actividades de desarrollo de administración central atendidas, relacionado con los procesos de apoyo y asesoría, incluyendo sus remuneraciones y servicios básicos.</t>
  </si>
  <si>
    <t>ROBERTO DAVILA</t>
  </si>
  <si>
    <t>INSTRUMENTOS DE PRONUNCIAMIENTO</t>
  </si>
  <si>
    <t>mayra carina salazar tituaña</t>
  </si>
  <si>
    <t>1660018700001</t>
  </si>
  <si>
    <t>Programa presupuestario de arrastre, sin presupuesto para el 2021</t>
  </si>
  <si>
    <t>En el segundo trimestre de 2021 se han graduado un total de 412 estudiantes. 145 de la Facultad de Administración de Empresas, 90 de la Facultad de Ciencias, 16 Facultad de Ciencias Pecuarias, 68 de la Facultad de Informática y Electrónica, 55 de la Facultad de Mecánica, 31 de la Facultad de Recursos Naturales, 7 de la Facultad de Salud Pública</t>
  </si>
  <si>
    <t>77</t>
  </si>
  <si>
    <t>NO se ha logrado alcanzar la meta programada, sin embargo, se fortalecieron las unidades del decanato de investigación para para presentación de proyectos de investigación destinado al mejoramiento de la problemática local de la RAE.  Existieron varias limitantes, principalmente la restricción de asistencia a las aulas de clase, la investigacción no es algo que se pueda realizar de manera virtual, los procesos de exploración y experimentación se los realizan en el campo y ante la presencia de la pandemia y el COVID 19 no es posible contar con la presencia de los investigadores en determinados puntos geográficos.</t>
  </si>
  <si>
    <t>58,76 % acumulado de necesidades jurisdiccionales y administrativas cubiertas provenientes del incremento de actividades durante el período contencioso electoral (FUENTE: DESPACHOS, SECRETARÍA GENERAL, SERVICIOS INSTITUCIONALES, TIC¿s, TALENTO HUMANO, COMUNICACIÓN)</t>
  </si>
  <si>
    <t>La frecuencia de reporte del indicador es anual, Para el año 2021, se estableció como meta una cobertura de 97.26%, a nivel nacional.  La cobertura registrada es una de las más altas a nivel regional.</t>
  </si>
  <si>
    <t>Durante enero a septiembre se han agendado 180.215 citas medicas, de las cuales se han atendido 161.792, en los Hospitales Quito y Guayaquil,  lo que ha permitido alcanzar la meta establecida.</t>
  </si>
  <si>
    <t>Aracelia Benavides</t>
  </si>
  <si>
    <t>Este segundo trimestre, el Consejo Nacional de Salud ha logrado ejecutar sus actividades operativas y administrativas de manera eficiente, contribuyendo con la construcción, fortalecimiento y sostenibilidad del Sistema Nacional de Salud con la correcta aplicación de las políticas públicas, normas e instrumentos técnicos en el marco de la Ley Orgánica del Sistema Nacional de Salud y su reglamento.</t>
  </si>
  <si>
    <t>39,65% de ejecución presupuestaria acumulada (enero ¿ junio 2021). 
(FUENTE: DIRECCIÓN ADMINISTRATIVA FINANCIERA ¿ Memorando No. TCE-DAF-2021-0803-M de 01 julio 2021)</t>
  </si>
  <si>
    <t>Se ejecutaron un total de 4 proyectos en el año 2021.</t>
  </si>
  <si>
    <t>En el programa de(77)únicamente tiene gasto no permanente (grupo 7 y  8) por eso se registro como valor $0.00 , además se efectuarán acciones con SNP  y  MEF para revisar la estructura programática de la Institución conforme lo indicado por SNP devengado</t>
  </si>
  <si>
    <t>UNIVERSIDAD LAICA ELOY ALFARO DE MANABI</t>
  </si>
  <si>
    <t>pablo aldaz</t>
  </si>
  <si>
    <t>De abril a junio se registraron 122 fallecidos por accidentes de tránsito en la RVE controlada por la CTE, esto implica un sobrecumplimiento de 0.13 en relación a la meta trimestral, puesto que el indicador escogido es de tendencia a la baja por su naturaleza en relación a la reducción de la tasa de mortalidad por siniestros de tránsito por cada 10 kilómetros de vías. LOGROS: pago de sueldos y a jubilados, servicios básicos; contratos por transporte de valores; aseo; mant. de vehículos; combustible, mant. y transferencia de datos de radares y cámaras; outsourcing de impresoras; arrendamientos, seguros, matriculación y revisión vehicular, mant. de sistema eléctrico en la UCT de Milagro, mantenimiento de hidrosanitarios en Citaciones y Partes, entre otros.</t>
  </si>
  <si>
    <t>79</t>
  </si>
  <si>
    <t>Se han ejecutado todos los programas y proyectos asignados en este programa presupuestario. Cabe indicar el número de proyectos y/o proyectos de vinculación gestionados en el segundo semestre de 2021 (julio-diciembre):
- 12 Proyectos aprobados y gestionados de Investigación-Vinculación.
- 3 Proyectos ajustados de servicio comunitario.
- 1 Proyecto en formato PROVIS.
- 10 Proyectos de vinculación marco lógico gestionados.</t>
  </si>
  <si>
    <t>Ejecución presupuestaria y de metas alineada a la planificación institucional.</t>
  </si>
  <si>
    <t>La Unidad de Análisis Financiero y Económico remitió en el cuarto trimestre 2021 (período octubre - diciembre) un total de 347 Informes Ejecutivos a la Fiscalía General del Estado, cumpliendo un 100% la meta propuesta.</t>
  </si>
  <si>
    <t>La metas establecida para el segundo trimestre de 2021 fue del 65% de Cobertura poblacional con tecnología 4G o superior, el resultdo obtenido al segundo trimestre es de 60,74%.</t>
  </si>
  <si>
    <t>DEFENSA DE LOS  DERECHOS HUMANOS Y DE LA NATURALEZA</t>
  </si>
  <si>
    <t>pablo armando enriquez murillo</t>
  </si>
  <si>
    <t>Según informe de Lcdo. Santiago Montalvo recibido el 10/05/2021, Cumplimiento del 100% en el primer trimestre 2021.</t>
  </si>
  <si>
    <t>1060001070001</t>
  </si>
  <si>
    <t>Se ha ejecutados todos los programas y proyectos asignados a este programa presupuestario. Cabe indicar que el número reportado corresponde a los proyectos: finalizados, en ejecución y en proceso de cierre, durante el periodo reportado.</t>
  </si>
  <si>
    <t>SERVICIO DE CONTRATACIÓN PÚBLICA - SERCOP</t>
  </si>
  <si>
    <t>En el primer trimestre del año 2021, se cumplió con las metas: cumplimiento de
planes de acción de mejora de la gestión institucional al 100%; se obtuvo el 95.43% de optimización Cero Papeles con el Sistema de Gestión Documental Quipux; se cumplió con las actividades planificadas de mejora de Clima Laboral. Se alcanzó el 22,30% de ejecución presupuestaria para Gasto Permanente del programa.</t>
  </si>
  <si>
    <t>Se destacan las siguientes acciones: 1. En el marco de la elaboración de las bases técnicas para las líneas de fomento lanzadas en el Ilamado de la convocatoria 2021, se realizaron aportes al documento ¿Términos y Condiciones¿ mismo que norma los requisitos del Concurso Público. 2. Se han agilitado procesos en el seguimiento de los proyectos, al ser los Responsables de Convenio quienes elaboran los documentos como Convenios de Fomento, Actas de Cierre, Contratos de Cesión de Derechos sobre plantillas provistas por la Dirección de Asesoría Jurídica. 3. Se incremento la efectividad de la gestión institucional mediante el cierre de convenios a cargo de la DFLE; La convocatoria como Emerge 2020 con un total de 15 procesos asignados a la dirección durante el periodo de septiembre a diciembre gestiono el cierre y pago del 14 proyecto con un 99% de cierre de esta convocatoria. 5. Reactivación de actividades en el marco del convenio de cooperación interinstitucional con el Ministerio de Relaciones Exteriores y Movilidad Humana: En aras de apoyar a la difusión de obras nacionales, tanto las que constan en el Banco de Contenidos del IFCI como las que no, se han retomado los préstamos de material y nexos logísticos, para que las obras sean exhibidas en eventos donde las misiones diplomáticas del Ecuador en el mundo han sido invitadas a participar en la organización.</t>
  </si>
  <si>
    <t>En este perido enero marzo se logró la movilización de 35618 toneladas de carga.</t>
  </si>
  <si>
    <t>1768141520001</t>
  </si>
  <si>
    <t>CENTRO INTERAMERICANO DE ARTESANIAS Y ARTES POPULARES, CIDAP</t>
  </si>
  <si>
    <t>PROYECTOS DE INVESTIGACIÓN GESTIONADOS.</t>
  </si>
  <si>
    <t>Se registra un cumplimiento del 106.30 % de la meta.  En este periodo se ahorró un total de 920.388,29 barriles equivalentes de petróleo gracias a una óptima conexión entre el SEIP-E y el S.N.I.  Gracias a esta interconexión, el sector petrolero ha utilizado energía proviniente del Sistema Nacional Interconectado, cuya energía producida proviene en su mayor proporción de la hidroelectricidad.</t>
  </si>
  <si>
    <t>Durante el año 2021  se encuentran  18 proyectos de investigación aprobados, financiados en gasto corriente, de acuerdo Actualización de la Planificación Operativa aprobada,  y además 10  proyectos ganadores de Convocatoria. S publicaron 16 artículos en revistas indexadas,  6  libros</t>
  </si>
  <si>
    <t>PROMOCION E INCREMENTO DE EXPORTACIONES NO PETROLERAS</t>
  </si>
  <si>
    <t>Este indicador se cumplirá en el II semestre del 2021. Sin embargo, según informe institucional la última tasa de Titulación es de 35.51%.</t>
  </si>
  <si>
    <t>LOGROS: se registraron 121.659 niños tamizados por el MSP. 
NUDOS CRITICOS: La alta rotación del personal en las unidades de salud, retrasan los procesos del tamizaje metabólico neonatal
La asistencia a la toma de la muestra del  tamizaje metabólico neonatal, sigue afectada la pandemia SARSCOV2 o COVID19
Por error de digitación en el avance del segundo trimestre no se registro el número de avance, por lo cual, en el tercer trimestre se registra el valor acumulado del segundo y tercer trimestre</t>
  </si>
  <si>
    <t>Monica lora</t>
  </si>
  <si>
    <t>MEJORAR LA CALIDAD DE VIDA EN EL AMBITO SOCIOCULTURAL Y ECONOMICO DE LOS PUEBLOS Y NACIONALIDADES, AFROECUATORIANOS Y MONTUBIOS DEL ECUADOR</t>
  </si>
  <si>
    <t>Se logró la apertura zoosanitaria de siguientes países con sus productos: Corea - quesos; República Dominicana - cuyes mascotas; Namibia - Cuero WetBlue; Países Bajos - Pupas de mariposa
La implementación de medidas fitosanitarias necesarias para prevenir el ingreso y la dispersión de Foc R4T, es parte de las acciones estratégicas que mantienen a esta plaga como ausente de Ecuador.
Hasta el año  2021 se han implementado 511 metodologías en los Laboratorios de Referencia Nacional de la Agencia de Regulación y Control Fito y Zoosanitario (acumulados 2017: 457, 2018: 472, 2019: 486, 2020: 500).   
Se culminó el desarrollo del nuevo módulo del dossier pecuario firmando el acta de entrega recepción del mismo el 28 de diciembre. Para las primeras semanas del mes de enero de 2022, se tiene planificado realizar la socialización con la industria sobre el lanzamiento a producción del nuevo módulo.
Se aseguró mediante operativos de control de leche cruda  que 4.860.039  no sean destinados a posterior procesamiento y consumo humano a fin de garantizar la inocuidad la leche cruda lo cual beneficia a la población ecuatoriana en general al evitar que la leche contaminada o que no cumple los parámetros de inocuidad pueda ser consumida.
Las  inspecciones  de  UPAS certifican y  aseguran que los productos que consumen los ecuatorianos son inocuos, por cuanto los beneficiarios son toda la población ecuatoriana que consume los productos de la canasta básica con un resultado acumulado del 78,56%</t>
  </si>
  <si>
    <t>JUNTA NACIONAL DE DEFENSA DEL ARTESANO</t>
  </si>
  <si>
    <t>IVÁN NINAHUALPA JIBAJA</t>
  </si>
  <si>
    <t>PROCESOS DE EVALUACIÓN INTEGRAL DEL DESEMPEÑO DOCENTE EJECUTADOS.</t>
  </si>
  <si>
    <t>SE PAGARON SUELDOS Y SALARIOS DEL ÁREA ADMINISTRATIVA Y DOCENCIA, SERVICIOS GENERALES COMO LUZ, AGUA, TELÉFONO, INTERNET, OTROS SERVICIOS COMO MANTENIMIENTO DE VEHÍCULOS, SERVICIO DE LIMPIEZA, SE PAGARON OTROS PROYECTOS COMO MANTENIMIENTOS INTEGRALES, POLIZAS DE SEGUROS.
EL PRESUPUESTO DE LA FUNCIÓN DE ADMINISTRACIÓN FUE DE  6.409.019,99   Y SU EJECUCIÓN REAL  4.854.812,88</t>
  </si>
  <si>
    <t>Se cumplio con la planificación Operativa Anual , a fin de  apoyar a los objetivos institucionales.</t>
  </si>
  <si>
    <t>Se cumplió con lo programado.</t>
  </si>
  <si>
    <t>Actividades de gestión institucional cumplidas. Se cumplieron con las actividades de los planes de acción de mejora de la gestión institucional programadas para el segundo trimestre. Se cumplió al 100% las actividades programadas en plan estratégico de mejora del clima laboral.  Se realizaron las gestiones pertinentes a fin de que se firmen de manera electrónica la mayor cantidad de quipux generados.</t>
  </si>
  <si>
    <t>DURANTE EL PRIMER TRIMESTRE NO SE GRADUARON ESTUDIANTES EN LAS DIFERENTES  CARRERAS DE PRE GRADO Y  30 DE  POSGRADO DE LA UTM</t>
  </si>
  <si>
    <t>DIRECCION NACIONAL DE SALUD DE LA POLICIA NACIONAL</t>
  </si>
  <si>
    <t>La aprobación de la asignación presupuestaria se efectuó a partir del mes de marzo por un valor menor al proformado, motivo por el cual las metas se encuentran en ajuste permanente acorde a la gestión de más recursos y redistribución de los existentes. El indicador contará con resultados de cumplimiento a partir del 2do trimestre.</t>
  </si>
  <si>
    <t>CONSEJO DE REGULACIÓN Y PROMOCIÓN DE LA INFORMACIÓN Y COMUNICACIÓN</t>
  </si>
  <si>
    <t>Principales Logros: Reunión Con Embajada De Corea Del Sur ¿ Mecanismos Para Promover Intercambios Comerciales, con el fin de encontrar mecanismos que permitan promover los intercambios comerciales; Agenda de reuniones con autoridades y actores estratégicos en Washington- Estados Unidos, a fin de establecer una hoja de ruta que permita definir los pasos a seguir para conseguir un Acuerdo Comercial integral entre Ecuador y Estados Unidos; Presentación de la nueva política comercial y posible adhesión de Ecuador a la Alianza del Pacifico.</t>
  </si>
  <si>
    <t>Carolina Suarez</t>
  </si>
  <si>
    <t>El valor de este programa presupuestario corresponde a los grupos de gasto 510000, 530000, 570000 . Durante le primer trimestre se ha ejecutado el pago de sueldos, arrendamientos, y y servicios básicos para la operatividad efectiva de la Instituición</t>
  </si>
  <si>
    <t>Para la prestación de servicios de justicia en los órganos que conforman la Función Judicial se espera a diciembre de 2021 una Tasa de Resolución de 1, para alcanzar este resultado en el primer trimestre se están realizado las siguientes acciones: 
- Se han resuelto 156.427 causas, que representan el 87% de los casos ingresados en este período. 
- En el primer trimestre se registró un total de audiencias convocadas de 11.908, de las cuales, 6.699 (56%) fueron audiencias instaladas, de estas, se logró la suscripción de Actas de acuerdo en 6.317 casos, equivalente al 94%.</t>
  </si>
  <si>
    <t>DANNY STEVE PAEZ ROJAS</t>
  </si>
  <si>
    <t>FORTALECIMIENTO DE LAS CAPACIDADES ESTRATEGICAS</t>
  </si>
  <si>
    <t>1768186380001</t>
  </si>
  <si>
    <t>1768046530001</t>
  </si>
  <si>
    <t>Supervisión de entidades controladas</t>
  </si>
  <si>
    <t>las actividades contempladas en la planificación institucional establecida con la finalidad de lograr el 100% de la operatividad institucional se encuentran ejecutandose conforme lo establecido y aprobado.</t>
  </si>
  <si>
    <t>Se realizaron nuevas inversiones en sector real, público no financiero y financiero privado incrementando la rentabilidad del portafolio; se alcanzó el 100% de contribución en Bancos, mutualistas y COAC segmento 1; se redujo el promedio de días para la atención del PSD a 10; se realizaron 2.652 transferencias masivas por $72.057,04 y se realizaron Talleres Virtuales en territorio capacitando a 1144 ciudadanos.</t>
  </si>
  <si>
    <t>Asistencia técnica en talleres y reuniones virtuales a delegados de: 26Función Ejecutiva, 1Función Legislativa, 1Función Electoral, 2Función de transparencia y Control Social, 1Función Judicial, 14Gobiernos Autónomos Provinciales,91Gobiernos Autónomos Descentralizados, 87Consejos Cantonales para la Protección de Derechos, 81Juntas Cantonales de Protección de Derechos, 1ONG.Participación en la construcción Norma Técnica de Atención a la Población en Contexto de Movilidad Humana de otro Origen Nacional en Situación de Vulnerabilidad en Ciudades de Acogidas, el cual generó revisión y actualización del "Protocolo de Protección Especial para niñas, niños y adolescentes en contexto de movilidad humana¿, protocolo que quedó en aprobación por MIES.Cumplimiento al Reglamento del Pleno del CNIMH hizo primera reunión Pleno del CNIMH 27-oct-2021.Equipo técnico realizó despliegue en provincias priorizadas dentro de la fase de formulación y actualización de la ANIMHU 2021-2025 se realizaron talleres de construcción de Política Pública: Carchi, Imbabura, Esmeraldas, Sucumbíos, Napo, Pichincha, Cotopaxi, Chimborazo, Santo Domingo Manabí, Guayas, Santa Elena, Galápagos, Azuay, Cañar, Morona Santiago, El Oro. Espacios fortalecimiento con: Consejos Cantonales de Protección de Derechos, Juntas Cantonales de Protección de Derechos, Consejos Consultivos,  Instituciones del Sistema Cantonal de Protección de Derechos, varios actores de sociedad civil. Informe de seguimiento ANIMHU 2017-2021.</t>
  </si>
  <si>
    <t>MINISTERIO DE DESARROLLO URBANO Y VIVIENDA</t>
  </si>
  <si>
    <t>1768134580130</t>
  </si>
  <si>
    <t>El tercer trimestre el CNIG ha trabajado en la generación de valiosos insumos técnicos, guiados la sensibilización y difusión de los derechos, diseño de propuestas de lineamientos de políticas públicas, para revertir las brechas de desigualdad, ha generado información estratégica de género.  Ha brindado asistencia técnica para asegurar la transversalización del enfoque de género, tanto a nivel central como en territorio, además de promover la participación de las mujeres y personas LGBTI.  Ha generado insumos técnicos jurídicos para observancia de los DDHH, ha participado en la construcción de informes país, ha realizado seguimiento a la ANI y generado insumos para la participación del país en eventos internacionales de seguimiento a los instrumentos internacionales de DDHH.</t>
  </si>
  <si>
    <t>número de entidades que reciben asesoría técnica y apoyo para transversalización del enfoque de igualdad y no discriminación así como también la incorporación de las políticas de la ANII.</t>
  </si>
  <si>
    <t>Durante el tercer trimestre se evidencia un cumplimiento del 105.88% frente a lo programado, así,  se emitieron 18 acreditaciones a organismos de evaluación de la conformidad de las 17 programadas.</t>
  </si>
  <si>
    <t>Debido al cambio de autoridades para el mes de junio, ya que se cuenta con una nueva presidenta de la JNDA y gracias al trabajo en conjunto hemos recibido un incremento en los artesanos titulados, esto en beneficio del sector artesanal ya que se les esta incentivando gracias a los beneficios tributarios con los que cuentan teniendo para el cuarto trimestre una ejecución de 3865 artesanos titulados.</t>
  </si>
  <si>
    <t>INFORMACION GEOLOGICA Y ENERGETICA DISPONIBLE</t>
  </si>
  <si>
    <t>Fortalecimiento Institucional</t>
  </si>
  <si>
    <t>Se cumplió con la programación del cuarto trimestre.</t>
  </si>
  <si>
    <t>El Decanato de Vinculación, al periodo reportado, cuenta con dos proyectos que se estan ejecutando, el primero: Levantamiento de información sobre necesidades de capacitación en la localidad con el propósito de mejorar la oferta de los cursos desarrollados por el Centro de Formación Continua y la UEA EP; el segundo: consiste en disponer de una Base de datos del sector productivo de la Provincia de Pastaza. Ambos en participación con la colectividad.</t>
  </si>
  <si>
    <t>Fortalecimiento Institucional</t>
  </si>
  <si>
    <t>En el cuarto trimestre de 2021 se han graduado un total de 830 estudiantes. 166 de la Facultad de Administración de Empresas, 274 de la Facultad de Ciencias, 61 Facultad de Ciencias Pecuarias, 93 de la Facultad de Informática y Electrónica, 35 de la Facultad de Mecánica, 70 de la Facultad de Recursos Naturales, 131 de la Facultad de Salud Pública.</t>
  </si>
  <si>
    <t>No se programaron metas para el primer trimestre, es un indicador anual que se lo medirá al finalizar el 2020</t>
  </si>
  <si>
    <t>las actividades contempladas en la planificación institucional establecida con la finalidad de lograr el 100% de la operatividad institucional se ejecutaron conforme lo establecido y aprobado.</t>
  </si>
  <si>
    <t>Codificado 2do trimestre USD. 5.780.594,10,  ejecutado 2do trimestre: USD. 1.406.290,91 (abril - junio)
(24,33% porcentaje de ejecución presupuestaria trimestral, 46.19% porcentaje de ejecución al 30 de junio).
Logros:
a) 2.329 pericias en el ámbito de Medicina Legal
b) 36.111 pericias en el ámbito de Ciencias Forenses
c) 116 inhumaciones de cadáveres no identificados, identificados y no retirados
d) 5 Comisiones Técnicas activas en el desarrollo de instrumentos metodológicos
e) 5 Eventos de Capacitación Especializada de manera virtual
f) 1 Convenio de Cooperación Interinstitucional de índole académico, suscrito con entidades de educación superior
g) 2 Convenios de Cooperación Interinstitucional para gestión técnica</t>
  </si>
  <si>
    <t>El Programa 55 - para el resultado del período se consideran las acciones de regulación, control, fomento y desarrollo turístico ejecutadas a nivel nacionaL. 
Cabe mencionar que debido a la emergencia sanitaria que atraviesa el país debido al COVID 19, algunas de las acciones planificadas han retrasado su ejecución.
Se puede observar los siguientes indicadores: 
8 destinos turísticos asistidos o asesorados técnicamente 
3 productos turísticos desarrollados en las localidades atendidas por el Ministerio de Turismo 
2 corredores, rutas y circuitos asistidos o asesorados 
100% de emergencias atendidas por el Ministerio de Turismo
100% de denuncias, quejas y reclamos gestionadas por el Ministerio de Turismo
100% de operativos realizados a nivel nacional</t>
  </si>
  <si>
    <t>En este programa consta el personal administrativo y código de trabajo, los gastos administrativos generados en la gestión institucional, así como la administración y provisión de bienes, servicios y recursos necesarios para la normal operación institucional.</t>
  </si>
  <si>
    <t>Durante el primer Semestre del año 2021 la ejecución de la meta alcanzo 111,40 TM*hora  movilizadas, superando la meta programada.  Este resultado refleja que  por el Terminal Portuario  se está movilizando mayor volumen de toneladas métricas  por hora,  debido a  que para  las operaciones de carga y descarga se utilizan las Grúas Pórticos y  se mantiene el arribo de naves portacontenedores con mayor capacidad de carga.    Al 30 de junio del 2021, se movilizó por el Terminal Portuario  1. 078 970,36. Toneladas métricas</t>
  </si>
  <si>
    <t>Se llevaron a cabo operaciones de vigilancia y control del territorio nacional, a fin de garantizar la defensa de la soberanía e integridad territorial, acciones con un rol preponderante en todos los 72 destacamentos desplegados en el País; así como control de los espacios aéreos y marítimos jurisdiccionales del Ecuador en cooperación con los Estados Unidos con su aeronave P-3 ORION.</t>
  </si>
  <si>
    <t>REGULACION PREVENCION Y CONTROL PARA LA BIOSEGURIDAD</t>
  </si>
  <si>
    <t>Fortalecimiento Institucional.</t>
  </si>
  <si>
    <t>SE HAN EJECUTADO 16 PROYECTOS DE VINCULACIÓN DURANTE EL PERIODO DE EVALUACIÓN</t>
  </si>
  <si>
    <t>paola montufar</t>
  </si>
  <si>
    <t>Fortalecimiento Institucional.</t>
  </si>
  <si>
    <t>Se ha publicado en el cuarto trimestre74 publicaciones científicas indexadas en revistas de alto impacto dando un total de 84 publicaciones en el año  2021 superando la meta planificada.</t>
  </si>
  <si>
    <t>Control técnico del espectro radioeléctrico y de las telecomunicaciones</t>
  </si>
  <si>
    <t>No se programa para este semestre</t>
  </si>
  <si>
    <t>2.059 comunicaciones del sector público o privado en respuesta a consultas de Coactivas.
4 solicitudes de convenios de pago de coactivas.
2 registros de medidas cautelares casos especiales.
772 imposiciones de medidas cautelares
6 requerimientos de información de contribuciones.
Ajustes sistema de constitución electrónica SAS para resolver problemas presentados con firmas electrónicas de SecurityData.
Mejoras en SIT.
Desarrollo de Botón de Pagos.
Cambios en los sistemas java por el web service del Registro Civil.
Sistema de Notificaciones Masivas - Implementación de validaciones sobre las direcciones de correo electrónico de los destinatarios y también sobre las direcciones electrónicas a las que se enviarán copias.
Cambios en Sistemas Internos para cumplir con la Ley de Modernización.</t>
  </si>
  <si>
    <t>Se ha ejecutado más del 100% de las actividades programadas para capacitación en buenas prácticas tecnológicas/productivas, para el período.</t>
  </si>
  <si>
    <t>Implementación de medidas fitosanitarias  para prevenir el ingreso y la dispersión de Foc R4T, Implementación de  505 metodologías en los Laboratorios de Referencia Nacional de la Agencia de Regulación y Control Fito y Zoosanitario
Operativos de control de leche cruda  4.860.039 litros no sean destinados a posterior procesamiento y consumo humano a fin de garantizar la inocuidad la leche cruda lo cual beneficia a la población ecuatoriana.
Certificación de 137 predios libres de brucelosis y/o tuberculosis bovina a nivel nacional mediante el proceso automatizado en el sistema GUIA,  disminuyendo el tiempo de respuesta en el trámite y servicio al cliente,optimizando recursos físicos y humanos</t>
  </si>
  <si>
    <t>Incentivos de vivienda</t>
  </si>
  <si>
    <t>SEGURIDAD OPERACIONAL Y OPTIMIZACION DE SERVICIOS AERONAUTICOS Y AEROPORTUARIOS</t>
  </si>
  <si>
    <t>Durante el tercer trimestre se evidencia un cumplimiento del 98.42% frente a lo programado para el presente ejercicio fiscal</t>
  </si>
  <si>
    <t>MARIO LARREA AGUIRRE</t>
  </si>
  <si>
    <t>Se ha ejecutado la nómina y gastos operativos de la URS de manera óptima. Sin embargo, no se tienen los suficientes recursos para la operatividad de la Institución. No obstante, se realizarán las gestiones ante el MEF para solventar las necesidades de presupuesto en gasto corriente.</t>
  </si>
  <si>
    <t>Programa presupuestario alineado al proyecto de inversión que se evidencia la gestión en los resultados como gasto no permanente.</t>
  </si>
  <si>
    <t>Implementación de instrumentos técnicos y mecanismos de calidad que apoyen a la generación de una cultura de aseguramiento de la calidad de las IES, carreras y programas.</t>
  </si>
  <si>
    <t>Durante Enero - Junio 2021 se abasteció una demanda de potencia máxima del país de 4101.7 MW, con un pico de 4480 MW considerando exportaciones; y, en el ámbito nacional, 13369.4 GWh de demanda de energía, abastecidos mediante el despacho económico de los recursos de generación, con el objetivo de minimizar el costo de operación. Se obtuvo una participación de generación renovable del 94.02%, de los cuales 93.6% fue proveniente de generación hidroeléctrica y 0.42% de otras fuentes no convencionales. La operación del sistema fue prácticamente autónoma, se efectuaron importaciones por el volumen de 15.06 GWh, con un aporte del 0.11% en la composición total. Se exportó el volumen total de 395.5 GWh, de los cuales el 92.7% (366.56 GWh) fueron vendidos a Colombia y  el 7.3% (28.94 GWh) a Perú.</t>
  </si>
  <si>
    <t>Se mejoró la ejecución de presupuesto y sus actividades programadas Principales resultados:
*1778 Procesos finalizados Patrocinio Nacional
*63,30% (USD 1.624.435,31) monto evitado procesos nacionales
*82,69% (USD 3.625.994,34) monto evitado arbitrajes nacionales
*97,05% (USD 10.691.064,00) monto evitado pago de reparaciones
*62 casos de Derechos Humanos atendidos
*84 Pronunciamientos emitidos 
*18 Informes de control de contratos 
*Análisis de 1 proyecto de Ley
*361 Procesos de mediación finalizados</t>
  </si>
  <si>
    <t>FOMENTO Y DESARROLLO DE LOS PUEBLOS Y NACIONALIDADES</t>
  </si>
  <si>
    <t>ADMINISTRACION CENTRAL</t>
  </si>
  <si>
    <t>Año 2021 (Octubre -Diciembre) Se registró una ejecución presupuestaria de 99,83 % a diciembre 2021, 75% Porcentaje de cumplimiento de planes de acción de mejora de la gestión institucional, 93,86 % Porcentaje de optimización Cero Papeles con el Sistema de Gestión Documental Quipux, 82 % Porcentaje de Cumplimiento del Plan Estratégico de Mejora del Clima Laboral.</t>
  </si>
  <si>
    <t>Ana Cisneros</t>
  </si>
  <si>
    <t>Gastos administrativos: Servicios básicos, remuneraciones al personal, fumigaciones de las instalaciones de la institución, pago de alícuotas y parqueaderos, tasas y contribuciones, movilización y viáticos, pago de seguros de los bienes muebles, vehículos y de fidelidad del personal  para el cumplimiento de las actividades institucionales.</t>
  </si>
  <si>
    <t>I TRIMESTRE: Se refleja el avance relacionado con la gestión de actividades y metas planteadas de las unidades administrativas de apoyo de la entidad.
Actividades de gestión cumplidas; De acuerdo a las competencias de SETEGISP se gestionaron las actividades de apoyo y asesoría institucional a nivel nacional.</t>
  </si>
  <si>
    <t>El 25% de octubre a diciembre, corresponde a la aprobación de 175 Carreras y 110 programas de educación superior para fortalecer la innovación, producción y transferencia científica y tecnológica en todos los ámbitos del conocimiento. y de 184 Resoluciones, correspondientes a normativa expedida para garantizar los principios de la Educación Superior.</t>
  </si>
  <si>
    <t>PROTECCION DE LA NIÑEZ</t>
  </si>
  <si>
    <t>DEFENSORIA PUBLICA</t>
  </si>
  <si>
    <t>SE HAN EJECUTADO 19 PROYECTOS DE INVESTIGACIÓN EN EL TRIMESTRE III, SEGÚN INFORME DE LA DIRECCIÓN DE INVESTIGACIÓN EN OFICIO N° UCE-VIDI-2021-3093-O</t>
  </si>
  <si>
    <t>ADMINISTRACION CENTRAL</t>
  </si>
  <si>
    <t>Se han realizado gestiones de estructura, legalización como Institución Pública, gestión de aprobación de presupuesto con el Ministerio de Economía y Finanzas</t>
  </si>
  <si>
    <t>04</t>
  </si>
  <si>
    <t>lucia diaz</t>
  </si>
  <si>
    <t>Proyectos normativos, informes técnicos y económicos, regulaciones y proyectos de regulación, estudios técnicos del Sector Eléctrico, Sector Minero y Sector de Hidrocarburos, 266 inspecciones mineras, 80 operativos minería ilegal, 1067 certificados exportación, control de regulados.</t>
  </si>
  <si>
    <t>Se evidencia que, de acuerdo con la meta planteada, referente al número de estudiantes graduados la misma ha superado en un número de 63 estudiantes, siendo la totalidad de 
graduados 263, detallados de la siguiente manera, 245 estudiantes de grado y 18 estudiantes de posgrado que equivale al 131.5%.</t>
  </si>
  <si>
    <t>Según informe presentado por Director de Vinculación de 14 mayo 2021.</t>
  </si>
  <si>
    <t>FOMENTO A LA PRODUCCION Y DESARROLLO DE MIPYMES ARTESANIAS E INDUSTRIAS</t>
  </si>
  <si>
    <t>VICEPRESIDENCIA DE LA REPUBLICA</t>
  </si>
  <si>
    <t>Emisión y difusión de la información relacionada con el tiempo, clima y agua; y las actividades de fortalecimiento como gastos de operación y funcionamiento institucional, cumplidas.</t>
  </si>
  <si>
    <t>JENNY VERONICA DOMINGUEZ APARICIO</t>
  </si>
  <si>
    <t>Al III Trimestre del año, en este programa se continúan ejecutando actividades necesarias para la gestión Institucional, en donde se desarrollan acciones para el desenvolvimiento que permite el fortalecimiento institucional, como pago de salarios y beneficios sociales, servicios básicos, obligaciones por jubilaciones patronales, seguros.</t>
  </si>
  <si>
    <t>Fortalecimiento del Sistema Nacional Descentralizado de Gestión de Riesgos</t>
  </si>
  <si>
    <t>Se realizaron ajustes a la planificación de acuerdo al presupuestos asignado, Se presentaron 5PPP; 4 ordenanzas y un reglamento de convenios. Se mantuvieron 3 reuniones de trabajo de los SISAN en: Azuay, Esmeraldas y Loja y un Sesión del SISAN Imbabura.</t>
  </si>
  <si>
    <t>REGULACION Y CONTROL DEL TRANSPORTE TERRESTRE TRANSITO Y SEGURIDAD VIAL</t>
  </si>
  <si>
    <t>RECTORIA DEL SISTEMA NACIONAL DE SALUD</t>
  </si>
  <si>
    <t>Se realizaron inversiones en el extranjero, sector real, público no financiero y financiero privado incrementando la rentabilidad del portafolio; se mantiene la concentración promedio ponderada de los 3 portafolios debajo de los 2.500 pts; se compensó saldos a favor según lo establece la JPRMF.  El promedio de días para la atención del PSD bajó a 2; el porcentaje de personas que cobraron el PSD es de 57,98%; Se emitieron 11 títulos de crédito a ex administradores de EF extintas y 17 a ex administradores de EF en liquidación forzosa. Se cumplieron acciones en los principios básicos de Gobernanza, Membresía, Pago a Depositantes, Cobertura y Recuperación de activos. Se realizaron Talleres Virtuales en territorio capacitando a 8103 ciudadanos.</t>
  </si>
  <si>
    <t>Para el tercer trimestre se tiene un total de 78 instituciones educativas finalizadas con documentación de respaldo, las cuales contaron con un enfoque en mantenimientos integrales y emergentes. Entre el segundo y tercer trimestre, se cuenta con 81 instituciones educativas con mantenimientos de infraestructura finalizadas.</t>
  </si>
  <si>
    <t>EFICIENCIA CALIDAD Y COBERTURA EN LA DISTRIBUCION DE ENERGIA ELECTRICA</t>
  </si>
  <si>
    <t>Se ejecutaron todos los programas asignados en este programa presupuestario, además se ha efectuado un proceso de Evaluación Integral del Desempeño Docente.</t>
  </si>
  <si>
    <t>LA JUNTA NACIONAL DE DEFENSA DEL ARTESANO HA VENIDO TRABAJANDO DE MANERA PRESENCIAL, A PESAR QUE NOS ENCONTRAMOS EN EMERGENCIA SANITARIA SE HA CUMPLIDO CON LO ESTABLECIDO PARA EL TERCER TRIMESTRE 2021.</t>
  </si>
  <si>
    <t>2.061 acciones de control societario, mercado de valores, seguros y prevención de lavado de activos.
8 eventos de difusión/capacitación sobre el mercado de valores.
2 proyectos de norma elaborados por solicitud interna.
70 autorizaciones de oferta pública y emisión de valores.
9 inscripciones de entes de mercado de valores en el Catastro Público del Mercado de Valores.
40 inscripciones de negocios fiduciarios.
112 requerimientos de información.
1.702 trámites atención a usuarios vía web.</t>
  </si>
  <si>
    <t>Programas y proyectos de vinculación con la colectividad ejecutados con la participación de la colectividad</t>
  </si>
  <si>
    <t>NO EXISTE INFORME DE EJECUCIÓN DE LA D. DE VINCULACIÓN</t>
  </si>
  <si>
    <t>Prestar los servicio de Transporte Multimodal, para garantizar la movilidad a las comunidades del interior.</t>
  </si>
  <si>
    <t>El retrazo en la apertura de la plataforma informatica eSIGEF, en el presente año por parte del Ministerio de Economía y Finanzas, afectó el correcto desenvolvimiento de las actividades planificadas por la Institución.</t>
  </si>
  <si>
    <t>Este indicador tiene una frecuencia semestral, su primer reporte se lo realizará en el mes de julio de 2021. Al mes de marzo se ha trabajado con varias instituciones nacionales y en el exterior para contar con instrumentos suscritos a favor de los ecuatorianos en el exterior, los ecuatorianos retornados y los extranjeros en territorio ecuatoriano.</t>
  </si>
  <si>
    <t>MARIA BELEN MONTENEGRO RODRIGUEZ</t>
  </si>
  <si>
    <t>Gastos de operación y funcionamiento institucional</t>
  </si>
  <si>
    <t>Se cumplió con lo programado en el segundo trimestre en la gestión administrativa mediante la provisión de bienes y servicios que aportan al cumplimiento de los objetivos institucionales.</t>
  </si>
  <si>
    <t>Carola rios michaud</t>
  </si>
  <si>
    <t>Restricciones en Esigef modificaciones presupuestarias entre programas y grupos de gasto, retrasos ejecución de actividades
*1891 Finalizados Patrocinio Nacional
*68,22% (USD 1.742.541,41) monto evitado nacional
*17,38% ((USD 88.689.075,49) monto evitado internacionales
*59,40% (USD 9.782.059,02) monto evitado arbitrajes nacionales
*67,80% (USD 895.000,00) monto evitado pago de reparaciones
*65 casos DD HH
*108 Pronunciamientos
*22 Informes de control 
*Análisis 4 proyecto de Ley
*429 Procesos mediación</t>
  </si>
  <si>
    <t>SEGUNDO TRIMESTRE: En el Programa 55 FORTALECIMIENTO DE LA ECONOMÍA POPULAR Y SOLIDARIA, se ejecutó un monto de $ 654.380,52 correspondiente al 27,66%, de un monto codificado de $ 2.365.928,53 Se han fortalecido 3.003 actores en temas organizativos, administrativos, financieros y técnicos, también alcanzó $ 26.097.371,43 como monto de ventas en el mercado nacional e internacional de OEPS y UEP apoyadas por el IEPS. 27 nuevas OEPS/UEPS, articuladas a financiamiento y cofinanciamiento. Finalmente, se está terminando de ejecutar 1 metodología para la elaboración del estudio sobre la pertinencia de la inclusión de las OEPS de transporte en el RUEPS. Al finalizar el primer semestre 2021, el devengado de este programa presupuestario es de $1.092.296,62 de un monto codificado de $2.365.928,53.</t>
  </si>
  <si>
    <t>La meta planificada para el año 2021 fue de 3 proyectos de vinculación aprobados en el 2021, los mismo que se encontraban planificados para el primer y segundo semestre de 2021 (1 en el trimestre abril - junio y 2 en el trimestre octubre - diciembre), y la meta total cumplida es de 4 proyectos de vinculación aprobados en el periodo fiscal 2021, esto corresponde al 133,3% de cumplimiento de meta. Además, con la ejecución de los proyectos de vinculación, se benefició a un total de 1547 personas.
Nota: El sistema no permite colocar el total de 4 proyectos ejecutados, debido a que arroja un mensaje que "supera el 25% de lo planificado". En tal sentido, se procede a ingresar únicamente un proyecto el primer trimestre y dos el segundo trimestre = 3 proyectos; no obstante, la meta real cumplida es de 4 proyectos.</t>
  </si>
  <si>
    <t>Se ejecutó de acuerdo a lo planificado, se apoyó financiera y técnicamente a 292 organizaciones deportivas entre provinciales, cantonales, estudiantiles y otras</t>
  </si>
  <si>
    <t>SE CUMPLIÓ CON LA PLANIFICACIÓN, CUMPLIENDO CON LOS OBJETIVOS INSTITUCIONALES</t>
  </si>
  <si>
    <t>El monto del presupuesto codificado puede variar ya que se está incluyendo fuente 701, en la cual se incluyeron valores que se planificaron en base a proyectos, pero que aún no son datos oficiales, estos montos fueron solicitados debido al cambio de plataforma del ESIGEF a SINAFIP, sin embargo nuevamente se volvió a la Plataforma ESIGEF, y no se eliminaron esos montos planificados.</t>
  </si>
  <si>
    <t>Carlos benítez cartes</t>
  </si>
  <si>
    <t>Programa destinado a ejecución del Plan Anual de Inversiones de la ANT.
Durante el primer trimestre se ha logrado el pago de sueldos y beneficios de ley del personal que permite tener operativo el proyecto "Seguridad Integral para el Transporte Püblico y Comercial</t>
  </si>
  <si>
    <t>Durante el primer semestre se alcanzó 654 profesionales graduados de los cuales 594 son de grado y 60 profesionales graduados.</t>
  </si>
  <si>
    <t>La ejecución de metas del 27% en el primer semestre, garantiza los procesos electorales de manera transparente, eficiente, inclusiva en todas sus fases, además de una promoción electoral, fiscalización y participación política en igualdad de condiciones, reflejadas en el proceso electoral ¿Elecciones Generales 2021¿</t>
  </si>
  <si>
    <t>Al primer trimestre 2021  la ejecución de  meta alcanzó 113,35  T.M. movilizadas por hora,  Lográndose movilizar en el I trimestre 533431,26 T.M.,  se continúa con el ingresos semanales de buques portacontenedores a la terminal portuario de igual manera se sigue con  la exportación de carga de concentrado de cobre en big bags.</t>
  </si>
  <si>
    <t>MEJORAMIENTO Y MANTENIMIENTO DE LA INFRAESTRUCTURA DE PUERTOS Y AEROPUERTOS</t>
  </si>
  <si>
    <t>CONTROL Y SEGUIMIENTO DE LA INDUSTRIA AUDIOVISUAL</t>
  </si>
  <si>
    <t>INCLUSION DIGITAL</t>
  </si>
  <si>
    <t>Estos 38 proyectos se sumaron a los 16 aprobados en la primera convocatoria 2021 aprobados por Resolución No. R-CSU-UG-SE01-014-28-04-2021, el 28 de abril del 2021,lo que da una suma de 54 nuevos proyectos durante todo el año 2021. Que se suman a los 278 proyectos de las Convocatorias del 2016, 2017, 2018 y 2019.</t>
  </si>
  <si>
    <t>Avance Agenda Regulatoria 2021:25,33%.
Avance Agenda Regulatoria RH: 36,00%
Avance Agenda Regulatoria DAPS: 30,00%
Avance Agenda Regulatoria RyD: 10,00%
Avance Plan de Control 2021:30,78%.
Avance Plan de Control RH: 58,33%
12 denuncias atendidas
5 Informes Técnicos de Control de Cumplimiento
21 trámites administrativos atendidos
27 IDA aprobados
40 CDA atendidos
13 IPV atendidos
Avance Plan de Control APyS: 25,67%
221 Notificaciones del reporte de información
221 invitaciones a la difusión de las Regulaciones
17 Evaluaciones de los elementos tarifarios
35 PQRSD atendidas
Avance Plan de Control RyD: 8,33%
3 Análisis de la situación actual de riego a nivel provincial.
2 Controles de cumplimiento de obligaciones
6 Denuncias y solicitudes atendidas</t>
  </si>
  <si>
    <t>Proyectos Ejecutados con la Participacion de la Colectividad</t>
  </si>
  <si>
    <t>"El Programa 56 - para el resultado del período se consideran las acciones de promoción y mercadeo realizadas (destino Ecuador) y se incluye la nómina enmarcada en dicho programa más los montos asignados para acciones técnicas. 
Mediante Acuerdo Ministerial Nro. 2020-014 de 08 de junio de 2020 se emite la aprobación al nuevo Estatuto Orgánico de Gestión Organizacional por Procesos del MINTUR, el cual contempla la estructura institucional de las Direcciones, Coordinaciones y Subsecretarías, por lo que al momento la Dirección de Planificación se encuentra realizando el redespliegue en el sistema GPR.
Cabe mencionar que debido a la emergencia sanitaria que atraviesa el país debido al COVID 19, algunas de las acciones planificadas ha retrasado su ejecución."</t>
  </si>
  <si>
    <t>Leticia Sabando Garcés</t>
  </si>
  <si>
    <t>Jonathan Mafla</t>
  </si>
  <si>
    <t>Resultados obtenidos en el primer trimestre:
Carros recuperados son 410; Motos recuerdas 487; Armas aprehendidas e incautadas 772; Camales Clandestinos Clausurados 6; Semovientes Recuperados 423; Bienes Culturales Incautados 62; Municiones incautadas o aprehendidas 1214; Cumplimiento de órdenes de detención emitidas por autoridad competente 1525.</t>
  </si>
  <si>
    <t>INCENTIVOS DE LA VIVIENDA Y REASENTAMIENTOS</t>
  </si>
  <si>
    <t>UNIVERSIDAD POLITECNICA ESTATAL DEL CARCHI</t>
  </si>
  <si>
    <t>En este programa se cumple con lo programado, que corresponde a facilitar el acceso y la entrega a la vivienda de interés social, digna y adecuada, en un entorno seguro que incluya la provisión y calidad de los bienes y servicios públicos vinculados al hábitat: suelo, energía, movilidad, transporte, agua y saneamiento, calidad ambiental y recreación, a las /los ciudadanas/os ecuatorianos, en énfasis en la población en pobreza y vulnerabilidad; así como en los núcleos familiares de menores ingresos económicos que presentan necesidad de vivienda propia; asegurando un hábitat seguro e inclusivo.</t>
  </si>
  <si>
    <t>21</t>
  </si>
  <si>
    <t>21</t>
  </si>
  <si>
    <t>El Plan de control técnico de la institución se encuentra cumplido en promedio un 65.91%</t>
  </si>
  <si>
    <t>Concentró su presupuesto en los egresos en personal; bienes y servicios de consumo y, egresos financieros.</t>
  </si>
  <si>
    <t>DANIEL ATIENCIA</t>
  </si>
  <si>
    <t>Cobertura poblacional con tecnología 4G o superior</t>
  </si>
  <si>
    <t>MINISTERIO DE INCLUSION ECONOMICA Y SOCIAL</t>
  </si>
  <si>
    <t>Por las condiciones climáticas se ha retrasado la liberación de la tecnología programada, se ajustan los análisis respectivos para el segundo trimestre</t>
  </si>
  <si>
    <t>Durante el segundo trimestre 2021: 103% de personas en estado irregular notificadas con inicio de proceso administrativo; 65.78% de vías no urbanas interveninada (km)</t>
  </si>
  <si>
    <t>Aprobados 3 proyectos de investigación</t>
  </si>
  <si>
    <t>Número de grupos delictivos organizados desarticulados (IP)</t>
  </si>
  <si>
    <t>La metas establecida para el tercer trimestre de 2021 fue del 65% de Cobertura poblacional con tecnología 4G o superior, el resultado obtenido al tercer trimestre es de 60,74%. No se ha programado meta para el tercer trimestre de 2021.</t>
  </si>
  <si>
    <t>N/A</t>
  </si>
  <si>
    <t>Indicador discreto: 99,87% niñas, niños y mujeres gestantes atendidos en las modalidades DI, durante ES-COVID 19; Lineamientos registro usuarios DI en SIIMIES, Lineamientos para apertura de servicios plan piloto CDI, Familias sin conectividad (servicio de internet y/o equipos informáticos.</t>
  </si>
  <si>
    <t>Proyectos en proceso de ejecución. 16 proyectos ejecutados con la participación de la comunidad. 50000 beneficiarios indirectos aproximadamente.</t>
  </si>
  <si>
    <t>N/A</t>
  </si>
  <si>
    <t>En el primer trimestre (enero - marzo 2021), se obtuvieron los siguientes resultados:
- 41 GAD participaron en, al menos, un proceso de capacitación y/o asistencia técnica.
- 2 Conflictos atendidos y solventados.
- 18 GAD Parroquiales Rurales monitoreados.</t>
  </si>
  <si>
    <t>Alternativas tecnolo¿gicas para la produccio¿n: Corresponde a las tecnologi¿as que luego de haber cumplido con el proceso de investigacio¿n y validacio¿n, se ponen a disposicio¿n del sector agropecuario con la finalidad de contribuir a la solucio¿n de la problema¿tica existente en torno a la produccio¿n.</t>
  </si>
  <si>
    <t>1768187190001</t>
  </si>
  <si>
    <t>FORMACION Y CAPACITACION PROFESIONAL</t>
  </si>
  <si>
    <t>La asignación presupuestaria permitió realizar actividades como: operaciones de vigilancia y control de los espacios aéreos y marítimos jurisdiccionales del Ecuador, así como fomentar el diálogo y promover la coordinación y cooperación entre Ministerios de Defensa de otros países, para lo cual se han devengado USD $ 605211.55</t>
  </si>
  <si>
    <t>LOGROS: el pago oportuno de sueldos y beneficios de ley; pagos de servicios básicos, contrato por planillas de servicio de aseo. Al cierre de septiembre se mantiene en ejecución 4 procesos de formación: III Promoción de ACT en Esmeraldas con 102 aspirantes, II curso con 62 aspirantes para el GAD de Riobamba, el 31 de mayo del 2021 ingresaron a formarse por régimen externo Babahoyo 2da promoción para 100 aspirantes y Ambato 4ta promoción para 53 aspirantes. Se obtuvo un promedio académico superior a la meta ingresada.</t>
  </si>
  <si>
    <t>CONTRALORIA GENERAL DEL ESTADO</t>
  </si>
  <si>
    <t>Control Operativo del tránsito y Seguridad Vial (Control, Investigación y Rescate de víctimas) - I: Reducción de la tasa de mortalidad por siniestros de tránsito por cada 10 kilómetros de vías</t>
  </si>
  <si>
    <t>18,13% de ejecución presupuestaria acumulada (enero ¿ marzo 2021). 
(FUENTE: DIRECCIÓN ADMINISTRATIVA FINANCIERA ¿ Memorando No. TCE-DAF-2021-0342-M de 01 abril 2021)</t>
  </si>
  <si>
    <t>Objetivo 8: Generar nuevas oportunidades y bienestar para las zonas rurales, con énfasis en pueblos y nacionalidades.</t>
  </si>
  <si>
    <t>ing. Aida garcia gonzalez</t>
  </si>
  <si>
    <t>Se ejecutaron varias actividades como: 1.- Informe de evaluación de la implementación del Sistema de Gestión de la Calidad conocida por el Rectorado; 2.- Procedimientos del Sistema de Gestión de la Calidad aprobados por HCU mediante Resolución: 0228-CU-P-2021, 3.-  Implementación del Sistema de Gestión de la Calidad (Desarrollo del módulo primera etapa); 4.- Levantamiento y actualización de los procedimientos de las Unidades Académicas y Administrativas; 5.- Procedimientos de articulación de la investigación, docencia, innovación, posgrado y vinculación con la sociedad que incluyan los procedimientos de ética y comunicación, para la devolución y difusión científica; 7.- Acompañamiento en el cierre satisfactorio de las no conformidades del Plan de Aseguramiento de la Calidad.</t>
  </si>
  <si>
    <t>ECON. FREDDY SANTAMARIA</t>
  </si>
  <si>
    <t>El programa 83, dentro de la estructura programática de la institución corresponde a gasto no permanente, por tal razón, será reportado en el seguimiento institucional de gasto no permanente. 
Sin embargo, se describe el indicador relacionado a este programa, denominado Número de publicaciones científicas en revistas indexadas de alto impacto anuales, la meta planificada para el año 2021 es de 141 publicaciones científicas de las cuales 47 se encuentran planificadas el primer semestre y 94 el segundo semestre; la meta cumplida con corte al 30 de junio de 2021, fue de 67 publicaciones científicas, es decir, se superó la meta planificada (143%); esto representa el 47,51 % de cumplimiento de la meta anual.</t>
  </si>
  <si>
    <t>Cumplimiento de la meta según lo planificado</t>
  </si>
  <si>
    <t>martin espinosa gonzalez</t>
  </si>
  <si>
    <t>NATALY GUERRON</t>
  </si>
  <si>
    <t>84</t>
  </si>
  <si>
    <t>DESARROLLO INSTITUCIONAL</t>
  </si>
  <si>
    <t>Objetivo 8: Generar nuevas oportunidades y bienestar para las zonas rurales, con énfasis en pueblos y nacionalidades.</t>
  </si>
  <si>
    <t>Proyectos ejecutados con la participación de la
colectividad</t>
  </si>
  <si>
    <t>MANUEL AGUSTIN TENE SACA</t>
  </si>
  <si>
    <t>Los proyectos de vinculación  una vez aprobados inician su ejecución y a diciembre de 2021 se tendrá el informe de seguimiento de cada proyecto conforme cronograma.</t>
  </si>
  <si>
    <t>1.Se cuenta con un boletín denominado Evaluación del impacto del Covid-19 en el sector cultural y patrimonial del Ecuador. 2.Dentro de la implementación del RIEFACP, se ha avanzado el 17,5% con los  Lineamientos y Directrices para la educación y formación para personas con discapacidad etapa 2, Implementación de tambos de lectura en Unidades de Acogida, Implementación de Formación Docente UNESCO Etapa 1, Validación de trayectoria Etapa 1 e Impulsar y acompañar Certificación por competencias etapa 1.</t>
  </si>
  <si>
    <t>PROYECTOS EJECUTADOS CON LA PARTICIPACIÓN DE LA COLECTIVIDAD</t>
  </si>
  <si>
    <t>84</t>
  </si>
  <si>
    <t>0968608970001</t>
  </si>
  <si>
    <t>Adriana Proaño</t>
  </si>
  <si>
    <t>SERVICIO NACIONAL DE DERECHOS INTELECTUALES</t>
  </si>
  <si>
    <t>PROYECTOS POR REHABILITAR</t>
  </si>
  <si>
    <t>El Programa 55 - para el resultado del período se consideran las acciones de regulación, control, fomento y desarrollo turístico ejecutadas a nivel nacional. 
Debido a la emergencia sanitaria que atraviesa el país debido al COVID 19, algunas de las acciones planificadas han retrasado su ejecución. Se puede observar los siguientes indicadores: 
7 destinos turísticos asistidos o asesorados técnicamente 
3 productos turísticos desarrollados en las localidades atendidas por el Ministerio de Turismo 
3 corredores, rutas y circuitos asistidos o asesorados 
100% de emergencias atendidas por el Ministerio de Turismo
100% de denuncias, quejas y reclamos gestionadas por el Ministerio de Turismo
50% de operativos realizados a nivel nacional</t>
  </si>
  <si>
    <t>Principales Logros: Ronda de negociaciones para la Ampliación y Profundización del Acuerdo Comercial entre Ecuador y Guatemala; Reunión con la Unión Europea en Ecuador con el fin de identificar potenciales proyectos a corto plazo, a financiarse a través de Asesorías Técnicas Internacionales; Jornada de reuniones con Congresistas de Estados Unidos y actores del sector privado estadounidense; Evaluación del Acuerdo comercial entre la Unión Europea y Colombia, Perú y Ecuador. Taller virtual para presentar y discutir hallazgos preliminares de Ecuador.</t>
  </si>
  <si>
    <t>326 proyectos de investigación en ejecución que abarcan áreas fundamentales para el desarrollo nacional. De los cuales, 45 cuentan con contraparte de empresas nacionales e internacionales. 446 publicaciones en revistas indexadas en SCOPUS/WoS realizadas por profesores. 132 propuestas de captación de fondos externos no reembolsables fueron presentadas, de las cuales 25 propuestas fueron aprobadas.</t>
  </si>
  <si>
    <t>En el período 2021, se alcanzó un resultado del 94,80% respecto del fortalecimiento institucional. Durante el período de julio a noviembre 2021 el Ministerio de Economía y Finanzas inactivó el módulo para realizar modificaciones presupuestarias. Además las asignaciones presupuestarias y de liquidez se realizaron en el mes de noviembre y diciembre 2021, en tal virtud, no se pudo cumplir el 100% de la meta.</t>
  </si>
  <si>
    <t>61</t>
  </si>
  <si>
    <t>META CUMPLIDA SEGÚN LO PLANIFICADO</t>
  </si>
  <si>
    <t>SE CUMPLIÓ LA META PROGRAMADA ANUAL DEL 100%, SE LOGRÓ CUMPLIR CON LA GENERACIÓN DE LOS SIGUIENTES TRÁMITES INSTITUCIONALES: 
*SE EMITIERON 26.338 PERMISOS DE FUNCIONAMIENTO PARA ESTABLECIMIENTOS DE SALUD PÚBLICOS O PRIVADOS.
*SE LICENCIARON 42 CENTROS ESPECIALIZADOS PARA EL TRATAMIENTO A PERSONAS POR CONSUMO PROBLEMÁTICO DE ALCOHOL Y OTRAS DROGAS (CETAD) Y CENTROS ESPECIALIZADOS EN SALUD RENAL (CESR).
*SE ATENDIERON 1,923 SOLICITUDES DE RECETAS ESPECIALES PARA LA PRESCRIPCIÓN DE MEDICAMENTOS QUE CONTIENEN SUSTANCIAS CATALOGADAS SUJETAS A FISCALIZACIÓN.
*SE EMITIERON 6 CERTIFICADOS DE ESTABLECIMIENTOS DE SALUD AMIGOS DE LA MADRE Y EL NIÑO (ESAMYN) .
*SE REALIZÓ EL REGISTRO DE 23.093 TÍTULOS DE PROFESIONALES DE LA SALUD NACIONALES Y EXTRANJEROS EN CIENCIAS DE LA SALUD.
*SE LEGALIZARON 6.248 DOCUMENTOS SANITARIOS EMITIDOS POR PROFESIONALES DE LA SALUD REGISTRADOS Y HABILITADOS ANTE LA AUTORIDAD SANITARIA NACIONAL.
*SE EMITIERON 596 CERTIFICADOS DE HABILITACIÓN PROFESIONAL PARA PROFESIONALES DE LA SALUD.
*SE EMITIERON 1.348 PERMISOS PARA EL EJERCICIO DE TERAPIAS ALTERNATIVAS.
*SE EMITIERON 583 CERTIFICADOS DE PROCESOS SANCIONATORIOS PARA PROFESIONALES DE LA SALUD.
*SE EMITIERON 518 CERTIFICACIONES DE CUMPLIMIENTO DE LAS CONDICIONES SANITARIAS.
*SE EMITIERON 61 DICTÁMENES VINCULANTES SOBRE CONTROVERSIAS EN ASUNTOS SANITARIOS PARA LA SUPERINTENDENCIA DE COMPAÑÍAS, VALORES Y SEGUROS.
*SE ATENDIERON 120 REQUERIMIENTO SOBRE ACCESO A INFORMACIÓN PÚBLICA</t>
  </si>
  <si>
    <t>AUTORIDAD PORTUARIA DE PUERTO BOLIVAR</t>
  </si>
  <si>
    <t>En lo que va del año se han ejecutado 101 proyectod de investigación de los cuales en el primer semestre se han presentado 91 proyectos que representa el 50% de ejecución, entre los más importantes tenemos estudio de pertinencia de las carreras que ofrta la UEB, en el segundo semestre se han ejecutado y presentado 7 proyectos que representan el 45% de ejecución siendo el más relevante el Desarrollo de un proceso integral para la producción y comercialización de cañamo en la UEB; y, en el tercer trimestre se han presentado apenas tres proyectos de investigación que representa el 75% de su ejecución, siendo el mas importante el siguiente Extracción de principios activos de plantas medicinales y frutas, para su aplicación.formación requerida UEB-PLA-2021-0724-M</t>
  </si>
  <si>
    <t>JENNIFER CEPA</t>
  </si>
  <si>
    <t>LOGROS: el pago oportuno de sueldos y beneficios de ley; pagos de contratos varios por planillas de servicio de aseo, mantenimientos varios, servicios profesionales, entre otros. La demora en la apertura del sistema financiero e inclusive el cambio del mismo a finales de febrero afectó la ejecución presupuestaria en los 2 primeros meses y retrasó la asignación de los techos plurianules, los cuales nos fueron entregados en el mes de marzo, por lo cual ciertos procesos de contratación se vieron dilatados para su inicio.</t>
  </si>
  <si>
    <t>Se ha publicado 13 artículos científicos en revistas de alto impacto</t>
  </si>
  <si>
    <t>POLICIA NACIONAL</t>
  </si>
  <si>
    <t>Actividades de gestión técnica de alerta y coordinación para atenciones de situaciones de emergencia de la ciudadanía a nivel nacional</t>
  </si>
  <si>
    <t>CONSEJO NACIONAL DE DISCAPACIDADES -CONADIS</t>
  </si>
  <si>
    <t>SERVICIO DE DEFENSA LEGAL GRATUITA A LOS CIUDADANOS</t>
  </si>
  <si>
    <t>Para el año 2021 se han planificado la ejecución de 95 proyectos de investigación, en el segundo trimestre de 2021 se planifica el cierre de 20 proyectos y en el cuarto trimestre del 2021 se cerrarán 60 proyectos, los demás continuarán en ejecución.</t>
  </si>
  <si>
    <t>Dentro de las actividades programadas en el marco convenio con CELEC EP, se ha cumplido con los compromisos de realizar aforos liquido, solido, toma y análisis de muestras de agua, sedimentos, operación y mantenimiento de las estaciones hidrológicas y meteorológicas en las cuencas de los ríos Guayllabamba y Coca.</t>
  </si>
  <si>
    <t>Johanna Belen Centeno Vasco</t>
  </si>
  <si>
    <t>FOMENTO Y DESARROLLO DE LA VIVIENDA</t>
  </si>
  <si>
    <t>Objetivo 6: Desarrollar las capacidades productivas y del entorno para lograr la soberanía alimentaria y el desarrollo rural integral.</t>
  </si>
  <si>
    <t>Objetivo 6: Desarrollar las capacidades productivas y del entorno para lograr la soberanía alimentaria y el desarrollo rural integral.</t>
  </si>
  <si>
    <t>DINAMIZACION DEL SISTEMA NACIONAL DE CONTRATACION PUBLICA</t>
  </si>
  <si>
    <t>La meta planificada para el año 2021 fue de 119 alumnos graduados de los cuales 71 se encontraban planificadas el primer semestre y 48 el segundo semestre (0 Trimestre julio a septiembre y 48 octubre a diciembre); la meta cumplida en el trimestre octubre a diciembre del 2021, fue de 38 alumnos graduados de tercer nivel, es decir, se superó la meta planificada trimestralmente; esto representa el 133,61 % de cumplimiento de la meta anual. Sin embargo, el sistema no permite ingresar dicho valor; en tal sentido, se coloca el mínimo que es 29 alumnos graduados en el tercer trimestre.</t>
  </si>
  <si>
    <t>EXISTEN 59 PUBLICACIONES DE ALTO IMPACTO Y  4 NUEVOS GRUPOS DE INVESTIGACION CONSOLIDADOS</t>
  </si>
  <si>
    <t>la información enviada refleja que no se ha podido avanzar de mejor manera en el cumplimiento de este programa por la falta oportuna de los recursos económicos por parte del Ministerio de Finanzas</t>
  </si>
  <si>
    <t>Se cumplió con el objetivo de mantener la Calidad Ambiental e investigación aplicada de las Áreas Protegidas de Galapagos de acuerdo al Plan de Manejo de las áreas protegidas de Galápagos, en un 63.94,61% en el trimestre, llegando a un consolidado de 96.62%.</t>
  </si>
  <si>
    <t>Índice</t>
  </si>
  <si>
    <t>Principales Logros:  En el año 2021 (corte 30 de junio) se han aprobado un total de 33 contratos de inversión por un monto de $ 588.41MM, correspondiente a los sectores acuacultura, agricultura, manufactura, energía, turismo, transporte y almacenamiento, con un impacto de generación de 2497 empleos potenciales.</t>
  </si>
  <si>
    <t>NIVEL DE CUMPLIMIENTO DE METAS FISICAS DEL GASTO PERMANENTE ( REMUNERACIONES Y GASTOS DE OPERACIÓN INSTITUCIONAL)</t>
  </si>
  <si>
    <t>De acuerdo a información remitida por el Instituto de Investigación mediante oficio  I-INV-UAE-2022-023 de fecha 20 de enero de 2022, para el cuarto trimestre se cuenta con 5 proyectos ejecutados y finalizados, lo que refleja que a pesar de la situación de Pandemia que atraviesa el Ecuador y el Mundo, la Academia sigue aportando con investigación científica que contribuye a la Comunidad Universitaria y genera un impacto positivo en la Sociedad en general. Cabe indicar que para el cuarto trimestre se cuentan con 5 proyectos de investigacion ejecutadas, sin embargo por efectos de la programacion, dentro de esta plataforma se registrara 1 , a fin de que se pueda reportar el dato ya que de acuerdo a los parametros de la plataforma s eindica que  no se puede superar el 25% de la programacion.</t>
  </si>
  <si>
    <t>SE CUMPLIO CON LA PROGRAMACION TRIMESTRAL DE PROTECCION A LAS MAXIMAS AUTORIDADES DEL PAIS</t>
  </si>
  <si>
    <t>Para el segundo trimestre se han planificado actividades para impulsar la regulación sobre la contaminación ambiental.</t>
  </si>
  <si>
    <t>Número de programas de transferencia tecnológica y conocimientos,</t>
  </si>
  <si>
    <t>Programa referente a las actividades resultantes de los procesos de asesoría y apoyo de la institución. Durante el tercer trimestre se evidencia un cumplimiento del 100% frente al 100% programado.</t>
  </si>
  <si>
    <t>Con los recursos asignados en el programa 55, con un codificado de USD. 77.453,42 y un devengado de USD. 77.453,42 alcanzando un porcentaje de ejecución del 100%, el Consejo Nacional de Salud ha logrado ejecutar sus actividades de manera eficiente, contribuyendo con la construcción, fortalecimiento y sostenibilidad del Sistema Nacional de Salud con la correcta aplicación de las políticas públicas, normas e instrumentos técnicos generando productos: 
1.	Cumplimiento de la primera fase de recepción de solicitudes de inclusión, exclusión o modificación de medicamentos para Cuadro Nacional de Medicamentos Básicos XI revisión; y, 
2.	Se cumplió con la meta de 109 fichas técnicas de medicamentos actualizadas y publicadas en el Registro Terapéutico.
3.	Se generó en coordinación con la Comisión Técnica de Recursos Humanos y la Autoridad Sanitaria, el documento final de Política Nacional de Desarrollo de Recursos Humanos en Salud.</t>
  </si>
  <si>
    <t>25</t>
  </si>
  <si>
    <t>CANCELACIÒN DE SERIVCIOS BÀSICOS, REMUNERACIONES MENSUALES, PAGO DE OBLIGACIONES AL IESS,  DECLARACIONES AL SRI OPORTUNAS, CONTRATACIÓN DE SERVICIO DE INTERNET, LIMPIEZA PRIVADA,  MANTENIMIENTO PARQUE AUTOMOTOR ENTRE OTRAS ACTIVIDADES QUE GARANTIZAN EL MEJOR DESENVOLVIMIENTO INSTITUCIONAL</t>
  </si>
  <si>
    <t>ANDREA OJEDA</t>
  </si>
  <si>
    <t>Se realizaron 401 inspecciones integrales. La meta programada fue del 90%. Se evidencia un sobrecumplimiento del 110,83% para este período, debido a que se ejecutaron inspecciones integrales de acuerdo al plan de inspecciones dispuesto por la Dirección de Control e Inspecciones y según las programadas a través del Sistema Inspector Integral 2.0.</t>
  </si>
  <si>
    <t>Se elaboraron 4 expedientes de delimitación de polígonos de protección arqueológica y/o paleontológico 
Se han planificado 4 artículos académicos de investigación y divulgación científica, los cuales han iniciado su desarrollo
Se han atendido 29 propuesta de estudios y proyectos de investigación sobre patrimonio cultural
628  fichas de inventario patrimonial revisadas
115 inspecciones técnicas
Se elaboraron 4 expedientes de delimitación de polígonos de protección arqueológica y/o paleontológico  
6 caracterizaciones atendidas lo cual involucró  421 objetos
Se validaron los planes de riesgos  zonales de la DTZ4 Y DTZ5
130 registros cartográficos
19.196 visitas a los Centro de Investigación del INCP, generando ingresos por un monto de USD 27.173,00</t>
  </si>
  <si>
    <t>1760010970001</t>
  </si>
  <si>
    <t>PLAN ANUAL DE INVERSIONES</t>
  </si>
  <si>
    <t>EN EL CUARTO TRIMESTRE SE HA CUMPLIDO CON LA MAYOR PARTE DE LO  PROGRAMADO EN LA PLANIFICACIÓN INSTITUCIONAL.</t>
  </si>
  <si>
    <t>elena dolores velepucha taco</t>
  </si>
  <si>
    <t>Aunque no se alcanzó el 100% de ejecución según lo planificado podemos decir que se satisfizo a la mayor parte de usuarios.</t>
  </si>
  <si>
    <t>ESCUELA SUPERIOR POLITECNICA DEL CHIMBORAZO</t>
  </si>
  <si>
    <t>EN EJECUCIÓN</t>
  </si>
  <si>
    <t>GESTIÓN DIFUSIÓN Y PROMOCIÓN DE LOS DERECHOS INTELECTUALES Y CONOCIMIENTOS TRADICIONALES</t>
  </si>
  <si>
    <t>ALVARO MORENO</t>
  </si>
  <si>
    <t>En este segundo trimestre se han movilidado 94844 toneladas de carga; las actividades operativas se realizan con normalidad pese a la pandemia, sin embargo sufrimos una contracción en la movilización de la carga, producto de la crisis mundial y al retiro de la frecuencia de naves portacontenedores. Sin embargo hemos podido alcanzar la meta por la llegada de un embarque no previsto de carbón mineral.</t>
  </si>
  <si>
    <t>GABRIELA GONZÁLEZ SALDARRIAGA</t>
  </si>
  <si>
    <t>La Universidad en el 3er trimestre aprobó 17 proyectos de investigación científica; se generó 129 artículos científicos. En el 3er trimestre, 7 de ellos cumplieron con el 2do objetivo estratégico,  bajo los principios de eficiencia, calidad, pertinencia, autodeterminación del pensamiento y conocimiento; dichos artículos se publicaron en revistas de gran impacto a nivel mundial y registrados en la base de SCOPUS como: 1.- International Journal of Environmental Research and Public Health; 2.- Investigacion Clinica; 3 y 4.- Advances in Intelligent Systems and Computing; 5.- Alcohol and Alcoholism; 6.- Universidad y Sociedad; 7.- Communications in Computer and Information Science. Y al 3er trimestre  tenemos 21 artículos científicos que solucionan problemas prioritarios de la sociedad.</t>
  </si>
  <si>
    <t>SISTEMA DE PROTECCION ESPECIAL EN EL CICLO DE VIDA</t>
  </si>
  <si>
    <t>En el Primer Trimestre del 2021  la ejecución de metas alcanzó el 23,00 %, con una ejecución  acumulada  del 23,00 %.   que corresponde a la ejecución de las metas en base a planificación de actividades,  dado que  los responsables de las diferentes unidades administrativas realizaron las acciones para la ejecución del Plan Operativo Anual  Institucional y  sus respectivos presupuestos.</t>
  </si>
  <si>
    <t>Representa la producción intelectual registrada en el observatorio hasta el mes de marzo de 2021.</t>
  </si>
  <si>
    <t>REGISTRADO BAJO EL PROGRAMA DE GASTO NO PERMANENTE</t>
  </si>
  <si>
    <t>carlos miranda torres</t>
  </si>
  <si>
    <t>Se cumplió con la programación del segundo trimestre</t>
  </si>
  <si>
    <t>Mario Nuonno Vass</t>
  </si>
  <si>
    <t>Número de rutas o frecuencias aéreas incrementadas y reguladas.</t>
  </si>
  <si>
    <t>ADMINISTRACION DE PROYECTOS DE GESTION INMOBILIARIA</t>
  </si>
  <si>
    <t>1768157600001</t>
  </si>
  <si>
    <t>El programa pertenece a inversión, po lo que no se ha planificado como gasto permanente</t>
  </si>
  <si>
    <t>SERVICIO NACIONAL DE ATENCION INTEGRAL A PERSONAS ADULTAS PRIVADAS DE LA LIBERTAD Y A ADOLESCENTES INFRACTORES</t>
  </si>
  <si>
    <t>GESTIÓN DE LA RECAUDACIÓN (- GESTIÓN DE ASISTENCIA AL CUMPLIMIENTO TRIBUTARIO, DE RECAUDACIÓN Y REINTEGROS; - GESTIÓN DEL CONTROL AL CUMPLIMIENTO TRIBUTARIO, JURÍDICA TRIBUTARIA Y DE COBRO; - GESTIÓN DEL FOMENTO DE LA CULTURA TRIBUTARIA)</t>
  </si>
  <si>
    <t>En el 4to trimestre con la atención de la 1era y 2da fase de textos escolares se han beneficiado a un total de 1.535.465 estudiantes del régimen sierra 2021-2022. Adicionalmente, durante dicho trimestre, se han beneficiado con alimentación escolar a 2.967.769 estudiantes de costa y sierra; contratación de transporte escolar hasta diciembre de 2021 para 3 UE beneficiando a 525 estudiantes.(Nota: por limitaciones en el sistema, no se colocó el resultado del 4to trimestre de 1.535.465 estudiantes beneficiarios de textos escolares)</t>
  </si>
  <si>
    <t>Atención integral a personas Adultas Mayores</t>
  </si>
  <si>
    <t>Se cancelaron las remuneraciones del personal mensualmente y se liquidaron contratos de arrastre del ejercicio anterior. Hasta el 30 de junio no se ha podido ejecutar normalmente el PAC a consecuencia de los inconvenientes presentados entre los meses de abril y junio.</t>
  </si>
  <si>
    <t>1768054040001</t>
  </si>
  <si>
    <t>III TRIMESTRE: Se refleja el avance relacionado con las gestión  de actividades y metas planteadas de las unidades administrativas de apoyo de la entidad.
Actividades de gestión cumplidas: De acuerdo a las competencias de INMOBILIAR, se gestionaron las actividades de apoyo y asesoría institucional a nivel nacional</t>
  </si>
  <si>
    <t>De acuerdo a informaci[on remitida por el Instituto de Investigacion mediante oficio 127 I-INV-UAE.21, para el primer trimestre se cuenta con 5 proyectos ejecutados y finalizados, lo que refleja que a pesar de la situacion de Pandemia que atraviesa el Ecuador y el Mundo, la Academia sigue aportando con investigaci[on cientifica que contribuye a la Comunidad Universitaria y genera un  impacto positivo en la Sociedad en general.</t>
  </si>
  <si>
    <t>De 138 actividades operativas planificadas para el tercer trimestre del 2021 se ejecutaron 121, dando un porcentaje de cumplimiento del 88%, entre ellas constatación física de bienes para la actualización del inventario Institucional, se gestionó los procesos precontractuales de compras públicas y registro de contratos, se cuenta con el plan de mantenimiento y operación de infraestructura (civil, mecánico, eléctrico y electrónico), se elaboró el plan de seguridad y salud ocupacional; entre otras.</t>
  </si>
  <si>
    <t>2.967 acciones de control a compañías del sector societario, seguros y mercado de valores.
3 eventos de difusión/capacitación sobre el mercado de valores.
347 emisores registrados en promedio en el mercado de valores.
25 autorizaciones de oferta pública y emisión de valores.
12 inscripciones de entes de mercado de valores en el Catastro Público del Mercado de Valores.
46 requerimientos de información.
648 trámites atención a usuarios web.
Las actividades de control in situ que realiza la Superintendencia de Compañías, Valores y Seguros se han visto restringidas por las medidas para prevenir el contagio de COVID 19 establecidas.</t>
  </si>
  <si>
    <t>Se realizó el mantenimiento de sistema eléctrico del Centro de Adolescentes Infractores de Machala, beneficiando en promedio a 14 Adolescentes infractores que reciben la atención integral en el Centro.</t>
  </si>
  <si>
    <t>MINISTERIO DE TELECOMUNICACIONES Y DE LA SOCIEDAD DE LA INFORMACION MINTEL</t>
  </si>
  <si>
    <t>Se han atendido a 7110 usuarios pagando un total de 7'178.861,29 USD. Se redujo los tiempos de respuesta en los procesos de exoneración de la tasa y/o recargos SPPAT, gracias a la vinculación con el ECU911 se pudo brindar en el cuarto trimestre 298 activaciones en territorio, Se registro 2621 atenciones realizadas en las oficinas zonales. NIVEL DE SATISFACCIÓN DEL USUARIO EXTERNO SEGUNDO SEMESTRE DEL AÑO 2021 (ATENCIÓN PRESENCIAL)
Resultado: Índice de satisfacción de la calidad de los servicios 4,55; Índice de satisfacción de la atención brindada por parte del servidor público.4,76</t>
  </si>
  <si>
    <t>AGENCIA DE REGULACION Y CONTROL FITO Y ZOOSANITARIO</t>
  </si>
  <si>
    <t>- Índice de satisfacción ciudadana al 83,8% 
-38.995 controles de calidad a los procesos operativos a nivel nacional,
-869 solicitudes de verificación de líneas telefónicas suspendidas
- Gestión ante el mal uso de los servicios de emergencias: Suspensión de 39.486 líneas.
-2500 servidores del SIS ECU911 en adiestramiento sobre temas relativos a la gestión de emergencias
-243 operadores de llamadas a nivel nacional, certificados en competencias laborales
-Intervenciones de soporte al personal operativo: apoyo y seguimiento psicológico, Programa ¿Me quiero, me cuido¿, inspecciones diarias en salas operativas de video vigilancia, llamadas y áreas administrativas para verificar medidas de bioseguridad. 
-Esquema Gubernamental de Seguridad de la Información implementado al 87%</t>
  </si>
  <si>
    <t>El MDT logró un cumplimiento del 21,67% de ejecución de acuerdo a la cédula presupuestaria. Es importante indicar que por grupo de gasto, no se refleja una modificación presupuestaria en el codificado por
$6.262,52 para el ítem 580101; por tal razón y con el conocimiento de la STPE, se coloca el codificado sin estos valores, con el objetivo de que el sistema permita cuadrar.</t>
  </si>
  <si>
    <t>Se impartió 1 programa de capacitación online, a través de la plataforma de capacitación virtual ONIX con el tema de Minería 2021</t>
  </si>
  <si>
    <t>UNIVERSIDAD DE LAS FUERZAS ARMADAS ESPE</t>
  </si>
  <si>
    <t>0760001580001</t>
  </si>
  <si>
    <t>65</t>
  </si>
  <si>
    <t>No se regsitran valores asignados al gasto permanente. Solo se registra asignación presupuestaria para el gasto no permanente.</t>
  </si>
  <si>
    <t>andrea galeano</t>
  </si>
  <si>
    <t>Numero</t>
  </si>
  <si>
    <t>UNIDAD DE BIENES ESTRTEGICOS DE LA DEFENSA NACIONAL</t>
  </si>
  <si>
    <t>Se han atendido las obligaciones relativas a gastos operacionales de la institución y para el pago de las remuneraciones del personal de los procesos Gobernante y Adjetivos de Asesoría y Apoyo del MERNNR.</t>
  </si>
  <si>
    <t>ASIGNACION Y TRANSFERENCIA DE COMPETENCIAS A LOS GOBIERNOS AUTONOMOS DESCENTRALIZADOS</t>
  </si>
  <si>
    <t>El indicador corresponde a volumen de exportación de crudo en el primer trimestre del año 2021.</t>
  </si>
  <si>
    <t>ESTE ES UN PROGRAMA DE ARRASTRE POR OBLIGACIONES PENDIENTES EN INVERSIÓN.</t>
  </si>
  <si>
    <t>La ejecución presupuestaria al finalizar el semestre fue del 99.69%  que corresponde a un devengado por 10.055.138.93 del presupuesto codificado.
Dentro de los logros tenemos: Porcentaje de certificaciones emitidas de productos cosméticos, (PHD) y (PAHP) en un tiempo menor o igual al óptimo establecido  el 97,98%; Porcentaje de solicitudes de inscripciones y modificaciones para medicamentos en general, nacionales y extranjeros, con riesgo y complejidad bajo, aprobadas  el 97,33%; Porcentaje de Emisión del Certificado de Liberación de Lote de productos Biológicos en el tiempo óptimo establecido se alcanzo el 100%; del Porcentaje de certificaciones emitidas de alimentos se logro un valor superior a la meta con el 87,50%; Porcentaje de procesos sancionatorios iniciados a nivel nacional fue del 83,33%; Porcentaje de informes de alimentos emitidos a tiempo por el Laboratorio de Referencia fue del 100%; del Porcentaje de informes de medicamentos en general emitidos a tiempo se cumplió el 114% y del Porcentaje de controles a establecimientos y productos de uso y consumo humano sujetos a vigilancia y control posterior también se logró el 105,67% con respecto a lo planificado.
Los objetivos estratégicos 7 y 11 fueron cumplidos de acuerdo a lo programado, existen necesidades del Laboratorio de Referencia que no se han atendido ya que se requiere un presupuesto de $492000, pero solo se les asigno $92000, se atendió las necesidades prioritarias a fin de no paralizar operaciones.</t>
  </si>
  <si>
    <t>CRNL. PABLO BAQUERO MONTOYA</t>
  </si>
  <si>
    <t>En la Universidad Estatal de Bolívar en lo que el año 2021 se han graduado al rededor de 557 estudiantes de las carreras de Administración para Desastres y Gestión del Riesgo, Derecho, Enfermería, Ingeniería Agroindustrial, Ingeniería Agronómica Medicina Veterinaria y Zootecnia, Sociología, lo que represenjta el 7% del total de estudiantes matriculados en la UEB. Información basada en el pedido al Vicerrectorado Académico en base al pedido realizado a dicha dependencia con Memorando Nro. UEB-PLA-2021-0724-M de fecha 12 de noviembre del 2021</t>
  </si>
  <si>
    <t>El mantenimiento de la Red Vial Estatal a septiembre 2021 es de 8462.64 km, para la cual se cuenta con el personal técnico que permitió la operatividad del mismo.</t>
  </si>
  <si>
    <t>Memorando Nro. UPEC-VICE-2021-0227-M  Para el primer trimestre se cuenta con 94 estudiantes graduados de grado y 2 estudiantes de postgrado  Se cuenta con 81 docentes titulares, La UPEC, contó con un total de 14 docentes con título PhD: 9 docentes titulares, 4 docentes ocasionales y 1 técnico docente, en el periodo 01 de enero a 31 de marzo de 2021. y  20 docentes en formación de estudios doctorales:18 docentes titulares y 2  docentes ocasionales.</t>
  </si>
  <si>
    <t>PAÚL MONTERO</t>
  </si>
  <si>
    <t>La asignación presupuestaria para el INAMHI se vio reducida, por lo que se ha tenido que priorizar gastos y cumplir con las actividades estrictamente necesarias.</t>
  </si>
  <si>
    <t>Se capacitó a 19 GADs en la gestión del PCI y el llenado de ficha SIPCE, se hizo la actualización de 200 registros para consolidar para la base de datos del proyecto "ESTUDIOS DE FILIGRANAS", se realizó la caracterización de 258 objetos. Se ha recibido la visita de 11.356 turistas a los Complejos Arqueológicos</t>
  </si>
  <si>
    <t>80</t>
  </si>
  <si>
    <t>Número de proyectos de investigación en desarrollo de la institución.</t>
  </si>
  <si>
    <t>Ing. Francisco Molina</t>
  </si>
  <si>
    <t>NECESIDADES JURISDICCIONALES CUBIERTAS</t>
  </si>
  <si>
    <t>Se realizó la dotación de textos escolares correspondiente a la fase 1 Costa 2021-2022 para 2.095.871 estudiantes. En el cuarto trimestre se atenderá con la segunda fase de textos escolares 1.535.465 estudiantes para el periodo escolar Sierra 2021-2022.
Se han beneficiado con alimentación escolar a 2.941.952 estudiantes. Los beneficiarios de transporte escolar son los estudiantes de las 13 Instituciones Educativas que han aprobado el PICE para su reapertura. Se atendieron con 5.281 uniformes, saldos de años anteriores, a los beneficiarios de las instituciones educativas PICE.</t>
  </si>
  <si>
    <t>Se ha ejecutado el 100% de las metas programadas para el cuarto trimestre 2021.</t>
  </si>
  <si>
    <t>DIRECCION GENERAL DE REGISTRO CIVIL, IDENTIFICACION Y CEDULACION</t>
  </si>
  <si>
    <t>MAYRA MEDINA ORTEGA</t>
  </si>
  <si>
    <t>Programa presupuestario de arrastre que está finiquitando pagos de proyectos de inversión</t>
  </si>
  <si>
    <t>SE CUMPLIO CON LA PLANIFICACION, CUMPLIENDO CON LOS OBJETIVOS INSTITUCIONALES</t>
  </si>
  <si>
    <t>Pablo Marcelo Jativa sevilla</t>
  </si>
  <si>
    <t>Proyectos ejecutados con la participación de la colectividad</t>
  </si>
  <si>
    <t>Para la prestación de servicios de justicia en los órganos que conforman la Función Judicial se espera a diciembre de 2021 una Tasa de Resolución de 1, para alcanzar este resultado al segundo trimestre se están realizado las siguientes acciones: 
- Se han resuelto 515.634 causas, que representan el 90% de los casos ingresados en este período. 
- La demanda no penal en el periodo enero a septiembre del año 2021 fue de 224.308, de los cuales, 34.637 (15,4%) fueron audiencias convocadas en mediación; de estas, 20.688 corresponden a audiencias  instaladas y llegaron a un acuerdo.</t>
  </si>
  <si>
    <t>Operaciones Estadísticas Publicadas</t>
  </si>
  <si>
    <t>En el presente trimestre la Dirección Técnica de Laboratorios de Vigilancia y Referencia Nacional, ha cumplido con los tiempos de respuesta de entrega de resultados acorde a lo establecido al portafolio de servicios, para la ejecución de pruebas especializadas de los laboratorios de los Centros de Referencia Nacional realizando un total de 242,861 pruebas especializadas.</t>
  </si>
  <si>
    <t>Por las condiciones climáticas se ha retrasado la liberación de la tecnología programada, se plantea las modificaciones para el cuarto trimestre</t>
  </si>
  <si>
    <t>PROMOCION DEL ECUADOR</t>
  </si>
  <si>
    <t>Durante el año 2021 se ejecutaron 7 proyectos con la participación activa de la colectividad, que son con los que funcionan los consultorios de atención gratuita que mantiene la UNACH, de los cuales 3 corresponden a la Facultad de Políticas, 2 a la Facultad de Salud, 1 a la Facultad de Ingeniería y 1 a la Facultad de Educación.</t>
  </si>
  <si>
    <t>Proyectos ejecutados con la participación de la colectividad</t>
  </si>
  <si>
    <t>Programa presupuestario de arrastre que está finiquitando pagos de proyectos de inversión</t>
  </si>
  <si>
    <t>SECRETARÍA NACIONAL DE PLANIFICACIÓN</t>
  </si>
  <si>
    <t>12 instrumentos internacionales suscritos de los 32 que se encuentran en negociación distribuidos de la siguiente manera: América del Norte y Europa: 6, América Latina y El Caribe: 3, África, Asia y Oceanía: 3.</t>
  </si>
  <si>
    <t>ARMONIZACION LEGISLATIVA PARA EL AREA ANDINA</t>
  </si>
  <si>
    <t>En el Segundo Trimestre del 2021  la ejecución de metas alcanzó el 25,00 %, con una ejecución  acumulada  del 48,00 %.   que corresponde a la ejecución de las metas en base a planificación operativa,  reportada en la heramienta GPR  por las diferentes unidades administrativas.</t>
  </si>
  <si>
    <t>En el trimestre Julio ¿ septiembre 2021 están vigentes 38 proyectos en  ejecución en modalidad presencial/virtual (vía tele vinculación) y 7 son con  componentes de investigación - vinculación. Se aprobaron 3 nuevos proyectos.
No. Beneficiarios atendidos Jul - Sep 2021:
Fac. Educación 942
Fac. Políticas 2648
Fac. Ingeniería 1412
Fac. Salud 1890</t>
  </si>
  <si>
    <t>Con respecto a esta meta, la Universidad ejecutó en el primer trimestre, un total de 4 proyectos de vinculación con la colectividad, que son los siguientes: 1. Estudio Centrado en la Potencialización del Emprendimiento en Urcuquí. 2. Hamilton Tech. 3. Young Optics. 4. Wambrakuna en la Ciencia. Sin embargo, el sistema no deja colocar más del 25% de la meta total, por tal razón, se colocó solo un proyecto. Sin embargo, se deja constancia de la meta cumplida.</t>
  </si>
  <si>
    <t>Durante el último trimestre se han ejecutados pagos referente a nómina mensual, fondos de reserva, subsidios, décimo tercer y cuarto, encargos, subrogaciones y liquidaciones del ex personal de la URS.</t>
  </si>
  <si>
    <t>Se han planteado 3 objetivos estratégicos homologados con 5 indicadores, de estos se han cumplido los 4 al 100% y 1 al  97.72% el mismo que hace referencia a la ejecución del presupuestaria.</t>
  </si>
  <si>
    <t>Principales Logros: Programa de capacitación para el sector pesquero artesanal y su núcleo familiar; Entrega de permiso de pesca a pescadores artesanales; Ecuador participa en el 9no Comité Científico de la Organización Regional de Ordenamiento Pesquero del Pacífico Sur ¿ SPRFMO. Implementación de nuevo Certificado Sanitario de China. Entrega de dispositivos tecnológicos con la implementación de herramienta SIAP. Evento Certified Seafood HACCP COURSE, con el propósito de facilitar el intercambio de información referente a la inocuidad en el sector acuícola.  Reunión del Comité Científico Asesor de la Comisión Interamericana del Atún Tropical. Esta reunión es uno de los pilares fundamentales para la adopción de medidas de manejo y conservación de los atunes tropicales y fauna acompañante en el Océano Pacífico Oriental.</t>
  </si>
  <si>
    <t>Se registran 1'196.098 de visitas a los repositorios y se realizó 2 exposiciones en MUNA y MAAC,706 bienes culturales y patrimoniales investigados en los Archivos Históricos,1495 bienes bibliográficos y recursos consultados en las Bibliotecas.2.Se expide la Norma técnica para el manejo y gestión de los bienes archivísticos y bibliográficos de la Colección Nacional del Ecuador,cuyo objeto es regular los procedimientos para la gestión,desarrollo,conservación,investigación y difusión de los bienes archivísticos y bibliográficos que custodia el MCYP</t>
  </si>
  <si>
    <t>LOGROS: 
1) Número de Publicaciones científicas realizadas en revistas de alto impacto: 35 publicaciones en revistas Scopus en cuartil Q1
2) Publicaciones de la Revista Politécnica con un total de 6 artículos científicos indexados en Scielo
3) Se aprobaron 4 proyectos de investigación internos.
4) Se otorgo 4  auspicios para el pago de artículos aceptados en revistas de alto impacto. 
5) Se otorgo 4  auspicios para el pago de inscripción en eventos académicos de artículos aceptados para congresos y conferencias.
6) Se otorgo 6 auspicios para participación en eventos científicos e instancias cortas de investigación.</t>
  </si>
  <si>
    <t>La Dirección de Vinculación informa que se han planificado y aprobado  un total de 29 proyectos de vinculación, sin embargo, en el segundo trimestre se finalizará 1 y en el cuarto semestre finalizaran 12 proyectos.</t>
  </si>
  <si>
    <t>UNIVERSIDAD TECNICA DE MACHALA</t>
  </si>
  <si>
    <t>Al 31 de marzo, 192 actores que participaron en actividades para el fortalecimiento de sus capacidades en gestión de riesgos. Se logró un resultado de 69 UGR Públicas que participaron en procesos vinculados a la transversalización de la gestión de riesgos de desastres. Se logró un resultado de 3.456 personas formadas a través de la Plataforma Virtual del SNGRE en temáticas de gestión de riesgos de desastres. El servicio tiene gran demanda por lo que la meta del período ha sido superada ampliamente.</t>
  </si>
  <si>
    <t>Memorando Nro. UPEC-VICE-2021-0413-M  Para el segundo trimestre se cuenta con 142 estudiantes graduados de grado y 9 estudiantes de postgrado  Se cuenta con 81 docentes titulares, La UPEC, contó con un total de 13 docentes con título PhD, en el periodo 01 de abril a 30 de junio de 2021. y  27 docentes en formación de estudios doctorales.</t>
  </si>
  <si>
    <t>Se ha ejecutado el 94% de las metas programadas para el segundo trimestre 2021.</t>
  </si>
  <si>
    <t>-80.725 controles de calidad a los procesos operativos a nivel nacional,
-1.506 solicitudes de verificación de líneas telefónicas suspendidas
-Índice de satisfacción ciudadana al 84,1% segundo semestre
-76,5% nivel de confianza de la ciudadanía
-Gestión ante el mal uso de los servicios de emergencias:Suspensión de 83.673 líneas
-7.243 servidores del SIS ECU911 en adiestramiento sobre temas relativos a la gestión de emergencias a nivel nacional
-2 Certificados por competencias de Operaciones Archivísticas y Administración de Archivos
-Galardón archivístico en dos años consecutivos sobre la aplicación de buenas prácticas archivísticas.
-275 eventos de capacitación gratuitos a 1674 servidores a nivel nacional
-100% Cumplimiento del Plan Estratégico de Mejora del Clima Laboral
-Auditorias Internas del S. de Gestión de la Calidad:Procedimiento de Gestión Mobile Locator,desempeño de las unidades y EGSI V2</t>
  </si>
  <si>
    <t>Se ha cumplido con el 90% de la meta establecida  para  el  primer  trimestre  del  2021,  del programa  01  Administración  Central.</t>
  </si>
  <si>
    <t>Vivian Tatiana Escobar haro</t>
  </si>
  <si>
    <t>La ejecución del tercer trimestre fue de 25,33% y sobrepasa la meta programada de 21%. Se añadió 1.56 puntos al resultado del tercer trimestre con el fin de subsanar un error de cálculo en el ejecución del segundo trimestre, de tal manera que, hasta el  30 de septiembre de 2021, las Direcciones Nacionales, Delegaciones Provinciales y el Instituto de la Democracia, en suma,  ha cumplido el 70,26% de su planificación,  lo cual contribuye de manera efectiva al cumplimiento de la misión y visión del CNE.</t>
  </si>
  <si>
    <t>jerónimo darquea</t>
  </si>
  <si>
    <t>Investigaciones ejecutadas</t>
  </si>
  <si>
    <t>Durante el primer trimestre la institución cuenta con 56 proyectos de investigación que corresponden a la séptima convocatoria FOCICYT,
beneficiando a la región y al país, los mismos que tienen incidencia en la zona de la costa ecuatoriana y otras zonas del país; además de 54 publicaciones científicas de impacto mundial y regional.</t>
  </si>
  <si>
    <t>Toneladas Métricas movilizada por hora</t>
  </si>
  <si>
    <t>0860000830001</t>
  </si>
  <si>
    <t>Sara Tobar Olvera</t>
  </si>
  <si>
    <t>NATHALY VARELA</t>
  </si>
  <si>
    <t>¿ Datos obtenidos a través del sistema ESIGEF, se ha ejecutado el 923.437,47 durante el primer trimestre del período 2021. Dando un porcentaje del 30,08%
¿ Recaudación en el primer trimestre de los servicios que presta el SENADI, fue de 3'007.685,93</t>
  </si>
  <si>
    <t>Atención efectiva para las personas adultas en conflicto con la ley</t>
  </si>
  <si>
    <t>DURANTE EL TERCER TRIMESTRE  SE GRADUARON 799 ESTUDIANTES EN LAS DIFERENTES  CARRERAS DE PRE GRADO Y 193  DE  POSGRADO DE LA UTM</t>
  </si>
  <si>
    <t>UNIVERSIDAD TECNICA DE AMBATO</t>
  </si>
  <si>
    <t>Presupuesto codificado para proporcionar el mantenimiento del sistema eléctrico del CAI Machala</t>
  </si>
  <si>
    <t>II TRIMESTRE: Se refleja el avance relacionado con las gestión  de actividades y metas planteadas de las unidades administrativas de apoyo de la entidad.
Actividades de gestión cumplidas: De acuerdo a las competencias de INMOBILIAR, se gestionaron las actividades de apoyo y asesoría institucional a nivel nacional</t>
  </si>
  <si>
    <t>Al mes de junio se cuenta con 23 instrumentos internacionales suscritos en diferentes ámbitos (cooperación, cultura, desarrollo del turismo, complementación económica, Transporte Aéreo, Información tributaria, entre otros) mismos que se encuentran distribuidos de la siguiente manera: América del Norte y Europa: 10, América Latina y El Caribe: 7, África, Asia y Oceanía: 6</t>
  </si>
  <si>
    <t>No se planificaron metas para el primer trimestre</t>
  </si>
  <si>
    <t>SONIA PATRICIA FREIRE FLORES</t>
  </si>
  <si>
    <t>Número de Asesoría y seguimiento a casos de amenaza y/o violación de derechos y medidas de acción afirmativa</t>
  </si>
  <si>
    <t>Avance en la elaboración del Modelo de Evaluación Externa para los ISTT
Avance de la actualización del Modelo de Evaluación Externa - Carrera de Derecho.
Avance en la construcción de Instrumentos Técnicos para el aseguramiento de la calidad de la Educación Superior</t>
  </si>
  <si>
    <t>¿ Se han elaborado 147 resoluciones de Patentes de Invención
¿ Se han realizado y despachado 54 búsquedas entre patentes de invención. modelos de utilidad y diseños industriales.
¿ Se resolvió 4.097 solicitudes de registro de signos distintivos.
¿ Se notificaron un total de 115 actos administrativos entre resoluciones y autos inhibitorios
¿ Se notificaron 438 providencias en el órgano Colegiado de Derechos Intelectuales.
¿ Se emitió 6 resoluciones de tutelas administrativas.
¿ Se registraron un total de 604 solicitudes ingresadas a la Unidad de Registro de la Dirección Nacional de Derechos de Autor y Derechos Conexos.
¿ Se ha realizado  10 depósitos voluntarios de los conocimientos tradicionales de diferentes comunidades.</t>
  </si>
  <si>
    <t>1768012710001</t>
  </si>
  <si>
    <t>Se implementó un modelo óptimo desde la planificación institucional, el cual estabilizó y mejoró la eficiencia en la estructura organizacional y se obtuvo una adecuada ejecución y utilización de los recursos administrativos, financieros, de talento humano y tecnológico para el cumplimiento de la misión institucional, resultando:
- 6 eventos de capacitación organizados y/o gestionados por la Unidad de Talento Humano. 
- 32 servidores que participaron en, al menos, un evento de capacitación.</t>
  </si>
  <si>
    <t>1768186540001</t>
  </si>
  <si>
    <t>En el cuarto trimestre se desarrollaron 198 proyectos de labor comunitaria, lo cual se presenta y evidencia en el oficio No LCE-AREA-DPU-0009-22 de fecha 26 de Enero de 2022. Cabe destacar el aporte a la sociedad que brindan los proyectos de labor comunitaria, a través de la interacción entre la Universidad Agraria del Ecuador ha establecido mecanismos y espacios que fomenten el desarrollo de estos proyectos, que benefician de manera directa a la comunidad universitaria y la sociedad en general.</t>
  </si>
  <si>
    <t>Durante el año 2021 se contó con 11 instrumentos de cooperación en defensa de los derechos de las personas en situación de movilidad humana con los siguientes actores: Programa Mundial de Alimentos, Ministerio de Producción, Comercio Exterior, Inversión y Pesca, Ministerio de Trabajo, Consejo Nacional Electoral, Declaración conjunta sobre Movilidad Humana de ciudadanos venezolanos en la Región, Coordinación de Vinculación con la Universidad de Guayaquil, GIZ, Consejo Nacional Electoral.</t>
  </si>
  <si>
    <t>El Plan de control técnco de la institución se encuentra cumplido en promedio un 53%</t>
  </si>
  <si>
    <t>SE CUMPLE CON LA PROGRAMACIÓN CORRESPONDIENTE</t>
  </si>
  <si>
    <t>UNIDAD DEL REGISTRO SOCIAL</t>
  </si>
  <si>
    <t>1768164730001</t>
  </si>
  <si>
    <t>mercy pérez</t>
  </si>
  <si>
    <t>Cumplimiento de acciones de promoción, mercadeo, inversiones y conectividad realizadas (destino Ecuador)</t>
  </si>
  <si>
    <t>II TRIMESTRE, LA UNIDAD AGREGADORA DE VALOR SE VIO AFECTADA DE MANERA DIRECTA AL TENER QUE DISPONER DE NUESTROS RECURSOS PARA EL PAGO DE UNA ORDEN JUDICIAL, SIN EMBARGO LUEGO DE QUE EL MEF PUDO RESTITUIT UNA PARTE DE ESTOS RECURSOS SE HA PODIDO EJECUTAR UNA PEQUEÑA PARTE DE LAS ACTIVIDADES PLANIFICADAS, SOLCIITANDO AL IGUAL APOYO DE LA EMPRESA PRIVADA PARA BINDAR UN MEJOR SERVICIO AL SECTOR ARTESANAL.</t>
  </si>
  <si>
    <t>Sin unidad</t>
  </si>
  <si>
    <t>DIANA SOLANGE BUITRoN MINO</t>
  </si>
  <si>
    <t>TITULACION ARTESANAL A NIVEL NACIONAL</t>
  </si>
  <si>
    <t>mayor. de policia leonela chavez ortiz</t>
  </si>
  <si>
    <t>Se realizaron nuevas inversiones en CD-CAF, CD-BDE, CD-Conafips y en el sector real entre los 3 fideicomisos; se mantiene la concentración promedio ponderada de los 3 portafolios en 2.038 pts; el promedio de días para la atención del PSD bajó a 2,8; el porcentaje de personas que cobraron el PSD es de 64%; Se emitieron 10 títulos de crédito a ex administradores de EF extintas y 15 a ex administradores de EF en liquidación forzosa. Se cumplieron acciones en los principios básicos de pago del Seguro de Depósitos, al implementar la acción "Auditoría de procesos de pago realizados contratado por el fondo", a través de la recomendación de certificación ISO-9001. Se realizaron Talleres Virtuales en territorio capacitando a 8103 ciudadanos.</t>
  </si>
  <si>
    <t>-5.039.300 de alertas recibidas, y 1.718.490 de emergencias coordinadas, a nivel nacional.
-Soporte de video vigilancia al Plan Nacional de Vacunación 
-24.237 eventos T1 (preventivos)
-Coordinación con Fondo Ítalo Ecuatoriano - donación de ambulancias al ECU 911
-Cooperación técnica con:BID y Policía de Bolivia en para herramienta Distancia2, y con México para profesionalización y capacitación en emergencias.
-Soporte de video vigilancia en frontera (crisis política en Colombia)
-99,20% de disponibilidad operativa de Plataforma Tecnológica
-468 actividades de vinculación con la comunidad beneficiando a 10.746 personas.
-5.989 impactos en medios locales y nacionales.Ahorro USD 9.066.017 en uso de medios alternativos
-Suscripción de 16 convenios de cooperación Interinstitucional</t>
  </si>
  <si>
    <t>En este trimestre hemos obtenido los siguientes resultados a nivel nacional: 678.421 personas asistentes a los eventos, presenciales y virtuales, realizados en las salas, teatros, cinemateca, museos y biblioteca. Se realizaron 602 eventos en salas, teatros, cinemateca y museos. Tenemos 65 producciones radiales Se publicaron 28 obras literarias y hemos restaurado 334 obras de arte y bienes patrimoniales</t>
  </si>
  <si>
    <t>MAG.JORGE AYCART LARREA</t>
  </si>
  <si>
    <t>En el periodo ene-sep el IFCI junto con sus EODs, ha logrado ejecutar el 69.85% del presupuesto, que equivale al cumplimiento de actividades de fortalecimiento institucional.</t>
  </si>
  <si>
    <t>CONSTITUYE EL NÚMERO DE PROYECTOS QUE SE VIENEN EJECUTANDO PROPORCIONADO POR LA DIRECCIÓN DE INVESTIGACIÓN E INNOVACIÓN SOCIAL Y TECNOLÓGICA A PESAR DE LAS LIMITACIONES FINANCIERAS DEL MEF Y SENESCYT. CABE INDICAR QUE PARA EL SEGUNDO SEMESTRE SE ESTÁN MODIFICANDO Y REPROGRAMANDO LOS PROYECTOS EN FUNCIÓN DE LAS POLÍTICAS DEL VICERRECTORADO DE INVESTIGACIÓN Y VICULACIÓN; ASI COMO, A LA EMERGENCIA SANITARIA, ADICIONALMENTE EL CUMPLIMIENTO DE ESTOS PROYECTOS QUE IMPACTAN EN LA META ESTA SIENDO AFECTADA POR LAS REGULACIONES PRESUPUESTARIAS Y ENTREGA DE RECURSOS FINANCIEROS POR EL MINISTERIO DE ECONOMÍA Y FINANZAS Y LA APROBACIÓN DEL PRESUPUESTO EN ESTE AÑO.</t>
  </si>
  <si>
    <t>ESTANDARIZACION DE BIENES Y SERVICIOS DE SISTEMA NACIONAL DE CONTRATACION PUBLICA</t>
  </si>
  <si>
    <t>UNIVERSIDAD NACIONAL DE CHIMBORAZO</t>
  </si>
  <si>
    <t>¿ Datos obtenidos a través del sistema ESIGEF, se ha ejecutado el 3'054.725,13 hasta el cuarto trimestre del período 2021. Dando un porcentaje del 99,97%
¿ Recaudación acumulada en el cuarto trimestre de los servicios que presta el SENADI, fue de 10'254.800,34</t>
  </si>
  <si>
    <t>Según la programación de metas este resultado se debe cumplir en el tercer trimestre, sin embargo ya se registra un avance en la meta que corresponde a 20 investigaciones científicas. Entre las líneas de investigación podemos mencionar: Gestión, calidad de la educación, procesos pedagógicos e idiomas,  Biotecnología, energía y recursos naturales renovables, Desarrollo artístico, diseño y publicidad, Salud y bienestar integral y Producción industrial y tecnológica sostenible. Adicionalmente se presentan otros avances de resultados: Número de publicaciones (obras de relevancia)=219 que corresponden a 164 artículos, 19 libros,32 capítulos de libro y 4 ponencias. Y finalmente Número de Grupos de investigación =50 de las diferentes unidades académicas.</t>
  </si>
  <si>
    <t>El ITAE, gestiona  ante UARTES la adquisición de equipos tecnológicos, para abrir dos materias presenciales en Octubre, y estamos  trabajando el plan de retorno ante los entes de Control para la obtención del levantamiento de clases, para que nuestros Estudiantes del último semestre reciban esta actividad y completen su carga académica, Recibimos demasiado tarde la transferencia Municipal en Agosto,  no se pudo cumplir con la meta de la planificación según el cronograma, ya que no daban los tiempos para la replanificación y obtención de la autorización ante la Dirección de Cultura. Se envio modificación para ampliación grupo 51 en presupuesto para renovar los contratos de toda la plana académica de octubre a diciembre dle 2021, encontrandonos a la espera de la Aprobación por MEF</t>
  </si>
  <si>
    <t>Control anual estaciones de servicio, comercializadoras, atención a denuncias, control depósitos de distribución, inspecciones regulares a la cadena de comercialización  de GLP, control operaciones  producción , evaluación de cumplimiento de volúmenes de carga de petróleo a refinerías, Control y  fiscalización de  las actividades de exploración, explotación, refinación, almacenamiento, transporte, distribución y comercialización de hidrocarburos, ejecutadas por las empresas públicas o privadas, 22 informes de avance de obra de proyectos de generación, 18 informes de procesos sancionatorios, reporte de control de vigencia garantías plan manejo ambiental, aplicación subsidios; atención reclamos; 96 inspecciones a titulares mineros, 27 operativos de minería ilegal efectuados.</t>
  </si>
  <si>
    <t>Fortalecimiento de 132 Institutos de Educación Superior, a cargo de Senescyt, laboran 3.315 servidores administrativos y docentes, a nivel nacional; se desarrolla un modelo de carreras con modalidad dual
Constituye la unificación de la formación académica con la práctica. Existe una oferta de formación dual de 31 carreras; y para la práctica se han generado alianzas a través de 721 convenios específicos con empresas públicas y privadas. Para que los estudiantes realicen sus prácticas se contratan seguros 49 mil estudiantes aprox
Por otro lado, se financian servicios básicos y se realizan actividades administrativas y se emitieron políticas públicas, a través de 120 servidores, en 3 subsecretarías. Estas políticas son puestas en marcha, a través de financiamiento de proyectos de inversión</t>
  </si>
  <si>
    <t>Presupuesto ejecutado casi en su totalidad en el ejercicio fiscal 2021, superando lo planificado en el último trimestre del año</t>
  </si>
  <si>
    <t>Se cumplió con el objetivo de la Administración Central en 30.81% en el Trimestre y con el 98.92% en el acumulado.</t>
  </si>
  <si>
    <t>UNIVERSIDAD REGIONAL AMAZONICA IKIAM</t>
  </si>
  <si>
    <t>29,62 % acumulado de necesidades jurisdiccionales y administrativas cubiertas provenientes del incremento de actividades durante el período contencioso electoral 
(FUENTE: DESPACHOS, SECRETARÍA GENERAL, SERVICIOS INSTITUCIONALES, TIC¿s, TALENTO HUMANO, JURÍDICO, COMUNICACIÓN, DICE)</t>
  </si>
  <si>
    <t>Durante el período de enero-diciembre 2021, se realizó la provisión del servicio y garantizar la atención en  todas las fiscalías  a  nivel  nacional , de los recursos asignados en este programa al grupo 53 el 33,32% corresponde al pago de peritajes los cuales por su naturaleza alcanza una ejecución del 99,29%, es importante mencionar que de manera cualitativa del  número  de  noticias  del delito que iniciaron la etapa de Evaluación y Preparatoria de  Juicio   de enero a diciembre de 2021, el 58,8% finalizó   la   etapa   de  Instrucción  Fiscal  y  tuvo dictamen acusatorio superando la meta planificada del 55%</t>
  </si>
  <si>
    <t>Dificultades en la ejecución presupuestaria por la no aprobación de la proforma 2021 y la inhabilitación del eSigef para aprobar reformas.</t>
  </si>
  <si>
    <t>En el 2021 se cuenta a nivel institucional con 13 docentes que publican libros en autoría y coautoría. 18 docentes que publican capítulos de libros en autoría y coautoría. 100 docentes que publican artículos de carácter regional en autoría y coautoría. 14 estudiantes que participan en producción científica como coautoría. Se cuenta con 11 proyectos en ejecución con fondos SENPLADES y 2 con fondos externos. 49 docentes y 112 estudiantes que participan en proyectos de investigación. Revistas Institucionales: UTCiencia "Ciencia y Tecnología al servicio del pueblo"  , Prospectivas UTC "Revista de Ciencias Administrativas y Económicas, Ciencias de la Ingeniería y Aplicadas indexada en DRJI, Rimarina "Revista de Ciencias Sociales y Humanidades" e INVPOS, registros de propiedad intelectual Certificado N° QUI-059766 Título de la obra: Tienda Virtual UTC (Programa de Ordenador) (Software). 
En el marco del desarrollo de los proyectos se han beneficiado dos comunidades Yugsiloma y San Ignacio, con la creación de dos empresas de Economía Popular y Solidaria e implementación de equipos para el desarrollo de emprendimientos de pan y leche, respectivamente, así como en Yugsiloma se fortalece la empresa creada por medio del diseño de marca y registros sanitarios para mejorar sus opciones de venta. Se participó en 5 congresos internacionales, se publicaron 2 artículos de carácter regional, 4 artículos de alto impacto, 2 capítulos de libro con la UNESCO y un libro.</t>
  </si>
  <si>
    <t>numero</t>
  </si>
  <si>
    <t>SUPERVICION DE INSTITUCIONES FINANCIERAS</t>
  </si>
  <si>
    <t>Programas de capacitación impartidos</t>
  </si>
  <si>
    <t>La Dirección de Vinculación informa que se han planificado y aprobado  un total de 29 proyectos de vinculación, mientras que en el segunod semestre de 2021 se han cerrado 13 proyectos, los mismos que tienen la socialización de sus resultados en los pirmeros meses de 2022.</t>
  </si>
  <si>
    <t>1760001040001</t>
  </si>
  <si>
    <t>319 proyectos de investigación en ejecución que abarcan áreas fundamentales para el desarrollo nacional. De los cuales, 20 cuentan con contraparte de empresas nacionales e internacionales. 338 publicaciones en revistas indexadas en SCOPUS/WoS realizadas por profesores.55 propuestas de captación de fondos externos no reembolsables fueron presentadas, de las cuales 11 propuestas fueron aprobadas.</t>
  </si>
  <si>
    <t>IV TRIMESTRE: Programa atado a proyecto de inversión por la estructura programática del Ministerio de Economía y Finanzas</t>
  </si>
  <si>
    <t>Este programa está integrado por tres procesos. Articulación Territorial: en el 1er trimestre se implementó el 25% de los mecanismos de articulación territorial a nivel nacional.
Participación Ciudadana: durante el 2021 se capacitará a 13.000 funcionarios del MIES y convenios en 4 módulos. Coordinación DMQ: presenta baja ejecución debido al cambio de sistema de gestión financiera por parte del MEF.</t>
  </si>
  <si>
    <t>-Alertas recibidas 2¿532.953
-Emergencias coordinadas 954.389
-Tiempo de respuesta de Gestión Sanitaria 16 minutos y 1 segundo,Seguridad Ciudadana 7 minutos y 48 segundos y Tiempo de Atención de la Alerta para Violencia Intrafamiliar con 1 minuto y 50 segundos.
-Elaboración y ejecución del Plan Operativo¿ELECCIONES¿,para acompañamiento del ECU 911 en el proceso electoral de la 1era y 2da vuelta
-Propuesta de ¿Protocolo Interinstitucional para atención de casos de suicidio e intento de suicidio en conjunto con la Secretaría de Salud del DMQ
-99,21% de disponibilidad operativa de Plataforma Tecnológica
-Implementación de puntos de salas espejos para elecciones 2021
-Actualización de convenio con fiscalía, consejo de la judicatura, ANT y ECU 911</t>
  </si>
  <si>
    <t>Se ejecutaron 13  Proyectos de Vinculación con la Sociedad, reportado por la Dirección de Relaciones Interinstitucionales y de Vinculación con la Sociedad.</t>
  </si>
  <si>
    <t>LOGROS 
Nro de docentes capacitados en los eventos del Plan de capacitación: 
Profesores titulares: 117.
Profesores no titulares: 145.
Matrículas Excepcionales: 1355 solicitudes para asignaturas atendidas de forma favorable.
Nro de solicitudes de Promoción por Parámetros Alternativos de Evaluación concedidas: 368.
Nro solicitudes de Promoción por Examen de Validación concedidas: 34.
Nro solicitudes de Rebajas concedidas: 47.
Nro solicitudes de Excepción Pérdida de Gratuidad concedidas: Por falta de equipos o Internet: 3. Por otras razones: 290. Total: 293.
Elaboración del Plan Emergente, Periodo Académico 2021-A.
Estudiantes matriculados en los cursos de nivelación: Se ejecutó el proceso de inscripción para 2.167 estudiantes de los cursos de nivelación para el período académico 2021-A</t>
  </si>
  <si>
    <t>la ejecución de este trimestre es 9.767.475,11</t>
  </si>
  <si>
    <t>El monto de aprehensiones de mercancías corresponde a los controles realizados por el Cuerpo de Vigilancia Aduanera y Dirección Nacional de Intervención de productos ingresados de manera NO formal al país. Para este trimestre el monto de las aprehensiones fue de 24,6 millones.</t>
  </si>
  <si>
    <t>86</t>
  </si>
  <si>
    <t>El reporte del segundo semestre es recopilado de la Dirección de Vinculación, el resultado logrado llega a un número de 20 Proyectos, sin embargo el sistema NO permite registrar el sobre pasar la META propuesta.</t>
  </si>
  <si>
    <t>Diana Montenegro</t>
  </si>
  <si>
    <t>LORENA PONCE</t>
  </si>
  <si>
    <t>Fortalecimiento de 132 Institutos de Educación Superior, a cargo de Senescyt, laboran 3.314 servidores administrativos y docentes, a nivel nacional; se desarrolla un modelo de carreras con modalidad dual
Constituye la unificación de la formación académica con la práctica. Existe una oferta de formación dual de 31 carreras; y para prácticas se generan alianzas a través de 721 convenios específicos con empresas públicas y privadas. Para que los estudiantes realicen sus prácticas se contratan seguros para 49 mil estudiantes aprox
Por otro lado, se financian servicios básicos y se realizan actividades administrativas y se emitieron políticas públicas, a través de 121 servidores, en 3 subsecretarías. Estas políticas son puestas en marcha, a través de financiamiento de proyectos de inversión</t>
  </si>
  <si>
    <t>63</t>
  </si>
  <si>
    <t>MINISTERIO DE EDUCACION</t>
  </si>
  <si>
    <t>Se realizaron 10 publicaciones científicas con ISBN o ISSN.
1. Métodos de ajuste de Weibull de dos parámetros en series de viento y estimación del Potencial oloeléctrico.
2. Visión geológica y morfológica del proceso de erosión regresiva del río Coca, Napo-Ecuador.
3. Inventario de movimientos en masa asociados al fenómeno de erosión regresiva en el río Coca.
4. Análisis de proveniencia en secuencias mesozoicas de la cordillera Cutúcu región suroriental del Ecuador.
5. La evolución de abanicos aluviales documentada en el registro estratigráfico de la Formación Tiyuyacu
6. Litoestratigrafía, petrografía y geoquímica de la unidad Pachicutza en la cordillera del Cóndor.
7. Optimization of the Calibration Interval of a Luminous Flux Measurement System in HID and SSL Lamps Using a Gray Model Approximation
8. Analysis of a reinterpretation of grey models applied to measuring laboratory equipment uncertainties
9. Interdependencies between spatial planning and the mining laissezpasser in cities: Policy analysis of the case of Ecuador
10. Telecommuting as a Sustainable Transportation Measure in Ecuador</t>
  </si>
  <si>
    <t>1760013130001</t>
  </si>
  <si>
    <t>Se logró un cumplimiento de 141.33% respecto de la meta esperada para el III Trimestre, Número de causas ejecutadas (3731) sobre el número de causas planificadas (2640).   La herramienta no permite reportar los porcentajes de cumplimiento obtenidos.</t>
  </si>
  <si>
    <t>1768007200001</t>
  </si>
  <si>
    <t>Programa presupuestario de arrastre sin presupuesto.</t>
  </si>
  <si>
    <t>gabriela moreno</t>
  </si>
  <si>
    <t>1760001120001</t>
  </si>
  <si>
    <t>En el tercer trimestre del año 2021 no se han publicado articulos científicos, librosy/o capítulos de libros, además no se han capacitado a los docentes investigador; sin embargo se han ejecutado dos proyectos de investigación siendo estos: ¿Estrategias sustentables para mitigar la huella ecológica en la UPEC (Parte I)¿ y ¿Análisis del 
comportamiento de atacantes cibernéticos mediante la implementación de una red HONEYNET¿. Estos resultados los podemos verificar en el Memorando No. UPEC-DIIV-2021-412-, RESOLUCIÓN No. 161.b-CSUP-202 y RESOLUCIÓN No. 161.a-CSUP-2021.</t>
  </si>
  <si>
    <t>En el programa de(77)únicamente tiene gasto no permanente (grupo 7 y  8),  pero  se  debió  registrar valor  devengado  y  codificado  con  la  finalidad  que  el sistema  permita  registrar  la  información.  se aclara que el $1.113.498,45  fue  devengado  en  su totalidad  por  el  programa  01    según reportes  E-sigef.  Así también se indica que del valor devegado del programa 1 el 8,57%  es decir  171.209,54 pertence al grupo 51 de los procesos agregadores de valor , y el 14.04% es decir  280.611,16 pertenece a procesos gobernantes y habilitantes de apoyo ( conforme lo detallado por Talento Humano en correo electrónico de fecha 29 de junio del 2021). Se efectuarán acciones con SNP  y  MEF para revisar la estructura programática de la Institución conforme lo indicado por SNP.</t>
  </si>
  <si>
    <t>danilo lopez</t>
  </si>
  <si>
    <t>Optimización de recursos en la administración central, para el cumplimiento de la misión y visión del Consejo Nacional Electoral.</t>
  </si>
  <si>
    <t>PROYECTOS DE INVESTIGACIÓN EN EJECUCIÓN</t>
  </si>
  <si>
    <t>Actividades representativas que reflejan el trabajo policial: Número de operativos realizados 270.691, Número de detenidos delincuencia común 22.527, Número de detenidos por violencia intrafamiliar 3.228, Armas de fuego decomisadas 1.895, Bandas desarticuladas 428, Vehículos recuperados 524, Vehículos retenidos 2.840, Motos recuperadas 862, Motos retenidas 2.619, Personas revisadas 351.940; Número de detenidos por estupefacientes 3.296, Cocaína incautada (gr) 24.794.030,30, Heroína (gr) 88.381,16, Marihuana (gr)  6.535.129,10, Plantas de coca  20.000, Químicos Sólidos Kg 13.801,84, Químicos líquidos (Lt) 1.296, Botones de seguridad 52.061, Alarmas efectivas 60.606, Alarmas falsas 9.994, Custodia de valores 2.148, Espacios públicos recuperados 2.482, Visitas preventivas comunitarias 548.098</t>
  </si>
  <si>
    <t>El avance está en función de las metas planteadas.  El 31% de cumplimiento corresponde a los desplazamientos de técnicos a territorio (viáticos y pasajes en el interior) en el ámbito de gobernabilidad y política; procesos de diálogo y concertaciones en los sectores económicos, sociales y políticos, GADs y alertas de conflictos de la Zona.</t>
  </si>
  <si>
    <t>Durante el año 2021 se procedió a la socialización, seguimiento y control del plan de investigación.
100% en la actualización de las políticas de investigación.
Ingreso de nuevos investigadore a grupos de investigación de la universidad.
Gestión de carga horaria para todas las actividades de investigación.
Cumplimiento total de la XI Convocatoria anual de proyectos de investigación I+D+i
Transferencia de resultados de investigación a proyectos de vinculación.
Participación de investigadores externos en la ejecución de proyectos institucionales.
Participación de estudiantes de grado y posgrado en proyectos institucionales de investigación.
Participación de estudiantes en el Programa Semilelro de Investigadores.
Fortalecimiento del proceso editorial de la Revista ESPAM CIENCIA
Publicación de 10 libros y 2 capítulos de libros.
Proceso de registro ante el SENADI de 10 marcas, 1 obra audiovisual, 1 obra literaria, 1 software.
Recopilación de memorias de eventos acadèmicos y científicos de la institución.
Publicación de artículos científicos producto de la ejecución de 32 investigaciones científicas en beneficio de la comunidad.</t>
  </si>
  <si>
    <t>ejecución presupuestaria</t>
  </si>
  <si>
    <t>Durante el 2021 se identificaron terrenos idóneos para la implementación de proyectos de vivienda de interés social, del Ministerio de Desarrollo Urbano y Vivienda, a través del "Banco de Suelos" y los convenios que se mantienen con los GAD¿s.</t>
  </si>
  <si>
    <t>Se atendieron 287.967 solicitudes ciudadanas que corresponde asesorías, patrocinios y causas de mediación a nivel nacional, a personas en condición económica, social y cultural de vulnerabilidad o estado de indefensión, garantizando pleno acceso a la justicia en concordancia con lo establecido en la Constitución de la República del Ecuador, Ley Orgánica de la Defensoría Pública y Código Orgánico de la Función Judicial, adicionalmente se devenga el valor por concepto de operaciones en territorio y la nómina del personal misional. Durante el cuarto trimestre se ejecutó un valor de $26.449.370,9 de un codificado de $26.449.370,9.</t>
  </si>
  <si>
    <t>Al cuarto trimestre se cumplió con la planificación operativa.</t>
  </si>
  <si>
    <t>INSTITUTO ECUATORIANO DE NORMALIZACION -INEN</t>
  </si>
  <si>
    <t>No se ha programado meta para el primer trimestre de 2021, debido a que los resultados del indicador unicamente se los puede tener de manera semestral (datos obtenidos de la ARCOTEL).</t>
  </si>
  <si>
    <t>Se ha ejecutado más del 100% de las actividades programadas para capacitación en buenas prácticas tecnológicas/productivas, para el cuarto trimestre 2021, cabe indicar que se realizó 24.706 capacitaciones en buenas prácticas en este periodo.</t>
  </si>
  <si>
    <t>Al finalizar el año 2020, el país cuenta con una cobertura de servicio público de energía eléctrica del 97.09%, superando el promedio de cobertura promedio de la región.  Los indicadores de calidad se ubican en: FMIk 6,06 y TTIk 7,71, al mes de marzo de 2021.</t>
  </si>
  <si>
    <t>En el año 2021 el CNE ejecutó el Proceso Electoral "Elecciones Generales 2021", culminando las fases prelectoral, electoral y post electoral. En relación a la ejecución presupuestaria en el Plan Operativo Electoral (POE) del año fiscal 2021 al 31 de Diciembre fue de $ 83,951,836.24  de los cuales se ejecutó el valor de $ 80,399,321.83  el cual corresponde a una ejecución del 95.77% cumpliendo así el objeto estratégico institucional número seis que es incrementar la efectividad en la administración central. En relación a los objetivos Objetivo 1: Incrementar la eficiencia y transparencia en la organización de los procesos electorales. Tomando en cuenta el proceso electoral de las Elecciones Generales 2021, primera vuelta, se tiene que: Se llegó al 84,00% de participación de los sufragantes en el territorio nacional, esto es el 92,63% de la meta propuesta; Se llegó al 32,66% de participación de los sufragantes en el exterior, esto es el 74,23% de la meta propuesta; Se llegó al 3,12% de actas de escrutinio suspensas por inconsistencia numérica, es decir, considerando que la meta propuesta es de 5% y el indicador decreciente, el accionar del Consejo Nacional Electoral resulta eficiente; y, Se llegó al 0,93% de actas de escrutinio suspensa por faltas de firma, es decir, considerando que la meta propuesta es de 3,00% y el indicador decreciente, el accionar del Consejo Nacional Electoral resulta eficiente.</t>
  </si>
  <si>
    <t>INCREMENTO DE INFRAESTRUCTURA DEL TRANSPORTE VIAL</t>
  </si>
  <si>
    <t>-7.452.586 de alertas recibidas y 2.931.327de emergencias coordinadas,nivel nacional
-37.457 eventos T1
-Coordinación con Fondo Ítalo Ecuatoriano-donación de ambulancias para Bomberos de Tena y GAD de Zamora Chinchipe
-Intercambio de información con el Servicio de Emergencias de Costa Rica(llamadas de mal uso y de Comunicación Laboral interna)
-99,25% de disponibilidad operativa de Plataforma Tecnológica
-4984 puntos de video vigilancia instalados al 30 de sept.
-721 actividades de vinculación con la comunidad beneficiando a 18.350 personas
-18.381 impactos en medios locales y nacionales.Ahorro 28'297.931,09 en uso de medios alternativos
-Suscripción de 22 convenios de cooperación Interinstitucional
-2 proyectos tecnológicos implementados(teletrabajo e inventario)</t>
  </si>
  <si>
    <t>Se fortaleció la infraestructura institucional, con un avance de 84,83% en la readecuación de infraestructura intensiva de aulas etapa I de la EPN y un avance de 32,47% en la construcción del edificio para la ampliación del Centro de Educación Continua de la EPN y Repotenciación de las instalaciones del Centro de Irradiación del Departamento de Ciencias Nucleares de la Escuela Politécnica Nacional - Fase 1 registra un avance de 16,94%. Se finalizó la ejecución física de 4 intervenciones de infraestructura: Readecuación de oficinas y áreas de bodega de la planta piloto del DECAB de la Escuela Politécnica Nacional, Adecuación de oficinas de la Facultad de Ingeniería de Sistemas de la Escuela Politécnica Nacional, Cambio de cubierta de la Facultad de Ingeniería Eléctrica y Electrónica de la Escuela Politécnica Nacional, y Mantenimiento de la cubierta de laboratorios de la Facultad de Ingeniería Mecánica - Galpón Ex Universal.</t>
  </si>
  <si>
    <t>El Programa 56 - para el resultado del período se consideran las acciones de promoción y mercadeo realizadas (destino Ecuador) y se incluye la nómina enmarcada en dicho programa más los montos asignados para acciones técnicas. 
Cabe mencionar que debido a la emergencia sanitaria que atraviesa el país debido al COVID 19, algunas de las acciones planificadas han retrasado su ejecución. A continuación se puede observar los siguientes indicadores:
59 productos y destinos en los cuales se realiza promoción 
5 mercados en los cuales se realiza la promoción del destino Ecuador a nivel internacional
Una ruta aérea directa al Ecuador recuperada por gestión institucional Post-Covid-19
2 frecuencias aéreas recuperadas impulsadas por gestión institucional para la reactivación post-Covid 19</t>
  </si>
  <si>
    <t>Se cumplió con lo programado en el primer trimestre en la gestión administrativa mediante la provisión de bienes y servicios que aportan al cumplimiento de los objetivos institucionales.</t>
  </si>
  <si>
    <t>En el cuarto trimestre del año 2021 se ha publicado un articulo científico de alto impacto, 3 librosy/o capítulos de libros, además se han capacitado 56 docentes investigadores; también se han ejecutado dos proyectos de investigación. Estos resultados los podemos verificar en el Memorando No. UPEC-DIIN-2022-023-M.</t>
  </si>
  <si>
    <t>1768166780001</t>
  </si>
  <si>
    <t>Programa atado al proyecto de inversión ¿Fortalecimiento de la Industria Fílmica y Audiovisual Ecuatoriana a través de su posicionamiento y difusión a nivel nacional e Internacional" CÚP: 92360000.0000.382302</t>
  </si>
  <si>
    <t>SE HAN EJECUTADO 63 PROYECTOS AL FINAL DEL IV TRIMESTRE DE 2021, SEGÚN INFORME UCE-DI-2022-0042-O</t>
  </si>
  <si>
    <t>Al finalizar el segundo trimestre 2021, se alcanzó un 44,40% de ejecución presupuestaria en relación al codificado al 30/06/2021. Este programa permite fortalecer la infraestructura física tecnológica y de talento humano de la institución, con el fin de brindar un servicio de calidad a los usuarios de información estadística.</t>
  </si>
  <si>
    <t>PROYECTOS EJECUTADOS CONLA PARTICIPACION DE LA COLECTIVIDAD</t>
  </si>
  <si>
    <t>UNIVERSIDAD TECNICA LUIS VARGAS TORRES DE ESMERALDAS</t>
  </si>
  <si>
    <t>80.63% de causas resueltas en función de las causas ingresadas y resueltas de enero a septiembre del año 2021 por el Tribunal Contencioso Electoral. (FUENTE: SECRETARÍA GENERAL ¿ Memorando TCE-SG-2022-0007-M de 11 enero 2022)</t>
  </si>
  <si>
    <t>Se ha cubierto los pagos referentes a Gastos en Personal, Adquisiciones de Bienes y Servicios; y otros necesarios para cumplir con la gestión institucional</t>
  </si>
  <si>
    <t>GABRIELA PROAÑO</t>
  </si>
  <si>
    <t>EDWIN ADRIÁN RODRÍGUEZ MORALES</t>
  </si>
  <si>
    <t>leticia sabando garcés</t>
  </si>
  <si>
    <t>Hasta este semestre se han logrado presentar 6 Propuestas de ordenanzas, Se desarrollaron 4 sesiones y/o reuniones de trabajo en los SISAN territoriales; Reuniones de trabajo articulado con otros actores para desarrollar propuesta de Código de la SOBAL. Se realizó el proceso de RC 2020 a través de medios virtuales.</t>
  </si>
  <si>
    <t>Alicia Soledispa</t>
  </si>
  <si>
    <t>- Al II trimestre 2021, se resolvió 89 expedientes disciplinarios con inadmision a trámite y fieron devueltos a Provincias para la continuación del trámite correspondiente.
- Entre las principales acciones desarrolladas en el II trimestre, para la prestación de servicios jurisdiccionales de la Corte Nacional de Justicia y Cortes Provinciales de Justicia, el CJ, se destaca las siguientes: 
 Resolución No. 035-2021 de 1 de abril de 2021: se nombraron permanentemente 2 secretarios relatores de Corte Provincial de Justicia para las provincias de Los Ríos y Pichincha. 
 Resolución No. 053-2021 de 29 de abril de 2021: se otorgó 22 nombramientos provisionales en cortes provinciales y  Corte Nacional de Justicia, entre ayudantes judiciales, secretarios, médico perito y técnicos de ventanilla.</t>
  </si>
  <si>
    <t>Instrumentos para los ingresios, egresos y financiamineto del Sector Público.</t>
  </si>
  <si>
    <t>Programa presupuestario de arrastre se finiquitó en el año 2020 pagos de proyectos de inversión por vigencias tecnológicas; sin embargo al ser el 2021 un año electoral, el mismo se evidencia en este año.</t>
  </si>
  <si>
    <t>1760000580001</t>
  </si>
  <si>
    <t>Cumplimiento del Plan Nacional de Intervención de Asentamientos Humanos Irregulares</t>
  </si>
  <si>
    <t>El programa ha sido aperturado por el Ministerio de Finanzas, sin embargo, no existen compromisos pendientes en este programa.</t>
  </si>
  <si>
    <t>Completar</t>
  </si>
  <si>
    <t>Se ejecutaron varias actividades como: *Bajo el Modelo de Gestión por Procesos, los Equipos Estratégicos: Personas, Académico, Gestión de Recursos y Desarrollo Científico, Innovación y Vinculación con la Sociedad se ejecutaron las planificaciones de trabajo; * Se monitoreo el cumplimiento de los planes de trabajo y de los informes de actividades de los cuatro Equipos Estratégicos; * Levantamiento y actualización de los procedimientos de las Unidades Académicas y Administrativas; *Se Elaboró los procedimientos de articulación de la investigación, docencia, innovación, posgrado y vinculación con la sociedad que incluyan los procedimientos de ética y comunicación, para la devolución y difusión científica; * Acompañamiento en el cierre satisfactorio de las no conformidades del Plan da Aseguramiento de la Calidad; *Implementar el Sistema de Gestión de la Calidad (primera etapa), con la ejecución del 75%;  *Mediante los equipos estratégicos, se realizó la aprobación de procesos de las Unidades Académicas y/o Administrativas; *Se realizó 26 cierres satisfactorios de las fichas de acciones correctivas(ACPMs), al Plan de Aseguramiento de la Calidad; *Mediante la Dirección de Tecnologías de Información y Comunicación, se realizó la implementación de los módulos de procesos y acciones, así como los manuales para el Sistema de Gestión de la Calidad y  *Ejecución del Plan de Auditoría Interna de Calidad, con un cumplimiento del 100% en relación a lo planificado.</t>
  </si>
  <si>
    <t>1.El 97,62% de ejecución presupuestaria realizando varias gestiones de redistribución de los recursos financieros de conformidad a las necesidades del POA Institucional y de esta manera cumplir los objetivos institucionales.2.462 procesos actualizados en el estado en el portal institucional SERCOP.3.134,34% de optimización Cero Papeles con el Sistema de Gestión Documental Quipux.4.Se ha cumplido con el 100% más de las actividades programadas dentro del Plan Estratégico de Mejora del clima laboral.5.El MCYP siendo el ente rector del SNC ha dotado de la infraestructura adecuada para la operatividad de las actividades diarias y el compromiso de brindar un buen servicio a toda la ciudadanía realizando mantenimientos preventivos y correctivos del Ministerio y los repositorios.</t>
  </si>
  <si>
    <t>Nelson Anchatuña</t>
  </si>
  <si>
    <t>23</t>
  </si>
  <si>
    <t>Fortalecimiento Institucional para el desarrollo de procesos administrativos y de gestión institucional, que incluyen las remuneraciones de los funcionarios a nivel de planta central y zonales, en las que se cuenta con 376 funcionarios.
Así como, la gestión y pago de servicios básicos, tecnologías de la información, contratación de servicio de vigilancia y servicio de limpieza</t>
  </si>
  <si>
    <t>En el periodo enero - diciembre 2021 se ejecutaron 99 proyectos de investigación científica en  diversas áreas, entre proyectos nuevos y de años anteriores ejecutados en este período; adicionalmente, dentro  de este valor se consideran los proyectos con financiamiento directo, indirecto y con financiamiento externo.  Se realizaron 363 publicaciones científicas en revistas indexadas</t>
  </si>
  <si>
    <t>23</t>
  </si>
  <si>
    <t>- Se ejecutó el pago de nómina correspondiente al primer trimestre del año 2021.
- Se realizaron 8 contrataciones utilizando los procedimientos de régimen especial (1), procedimiento especial (1) e ínfima cuantía (6). El valor presupuestado para todas las contrataciones ascendió a US$ 268.771,99 más IVA. 
- Durante el 1er. trimestre se realizaron 4 eventos de capacitación a través de la plataforma de la Contraloría General del Estado, en los cuales participaron 5 servidores de las áreas técnicas.
- Se atendió el 98% de los  tickets de soporte técnico generados</t>
  </si>
  <si>
    <t>Se ha ejecutado más del 100% de las actividades programadas para capacitación en buenas prácticas tecnológicas/productivas, para el segundo trimestre 2021.</t>
  </si>
  <si>
    <t>Fortalecimiento de 132 Institutos de Educación Superior, a cargo de Senescyt, laboran 3.338 servidores administrativos y docentes, a nivel nacional; se desarrolla un modelo de carreras con modalidad dual
Constituye la unificación de la formación académica con la práctica. Existe una oferta de formación dual de 31 carreras; y para la práctica se han generado alianzas a través de 721 convenios específicos con empresas públicas y privadas. Para que los estudiantes realicen sus prácticas se contratan seguros 49 mil estudiantes aprox
Por otro lado, se financian servicios básicos y se realizan actividades administrativas y se emitieron políticas públicas, a través de 121 servidores, en 3 subsecretarías. Estas políticas son puestas en marcha, a través de financiamiento de proyectos de inversión</t>
  </si>
  <si>
    <t>3.749 acciones de control a compañías del sector societario, seguros y mercado de valores.
15 autorizaciones de oferta pública y emisión de valores.
6 inscripciones de entes de mercado de valores en el Catastro Público del Mercado de Valores.
35 requerimientos de información.
282 trámites atención a usuarios vía web.
Modificación al proceso de intercambio de información con el SRI en lo referente al formulario 101.
Modificación a las secciones de Vinculaciones y Grupo Económicos de la Ficha registral de Mercado de Valores
Desarrollo del nuevo reporte de Estados Financieros Consolidados de Mercado de Valores.
Desarrollo del nuevo reporte de Auditores Externos de Societario.
Optimización de las consultas del Sistema de Seguros con la generación de stored procedures.</t>
  </si>
  <si>
    <t>Se realizaron inversiones en sector real, público no financiero y financiero privado incrementando la rentabilidad del portafolio; se mantiene una concentración promedio ponderada de los tres portafolios por debajo de los 2.500 puntos; se alcanzó el 100% de contribución en Bancos, mutualistas y COAC segmento 1.  El promedio de días para la atención del PSD a 2,8; Se realizaron 18.722 transferencias masivas por $365.921,00; el porcentaje de personas que cobraron el PSD es de 57,99%; se emitieron 28 títulos de crédito de EF extintas y en liquidación forzosa. Se reportan acciones cumplidas en los principios básicos de Gobernanza, Membresía, Pago a Depositantes, Cobertura y Recuperación de activos. Se realizaron Talleres Virtuales en territorio capacitando a 2590 ciudadanos.</t>
  </si>
  <si>
    <t>A fin de mejorar la calidad de vida en el ambito sociacultural y económico de lo pueblos y nacionalidades, se han realizado acercamiento con pueblos y nacionalidades, así como visitas a embajadas con el propósito de obtener recursos para proyectos de inversión.</t>
  </si>
  <si>
    <t>Se ha ejecutado el 100% de las actividades programadas para el porcentaje de preñez en el cuarto trimestre 2021. Cabe indicar que no se reporta el total del porcentaje, ya que sobrepasaría  el porcentaje total planificado.</t>
  </si>
  <si>
    <t>El Consejo de Participación Ciudadana y Control Social en este primer trimestre se pueden evidenciar, los siguientes resultados: Desarrolló 92 procesos de formación y capacitación implementados en el territorio, de manera presencial o virtual. Acompañamiento y asistencia técnica en 53 mecanismos de control social. Elaboró 317 informes de admisibilidad de denuncias  y calificación de pedidos. Brindó 25 orientaciones jurídicas, 68 espacios de diálogo y reflexión en transparencia y lucha de la corrupción, en articulación con ciudadanía o entidades públicas. Desarrolló 33 procesos de fortalecimiento a asambleas locales ciudadanas, 11 procesos de fortalecimiento a organizaciones sociales. Inició el proceso de Rendición de Cuentas 2020 para los sujetos obligados  a cumplir con dicho proceso.</t>
  </si>
  <si>
    <t>Indicador Discreto: Los usuarios de transferencias monetarias no son acumulables, sin embargo conforme indicaciones se ha colocado los datos acumulados. De abril a mayo 2021 se han habilitado 2.803.813 beneficiarios:
abril: 1.397.114
mayo: 1.405.699</t>
  </si>
  <si>
    <t>1.Se ha alcanzado el 44,37% de ejecución realizando varias gestiones de redistribución de los recursos financieros de conformidad a las necesidades del POA cumpliendo los objetivos institucionales.2.66 procesos actualizados en el estado de los procedimientos de contratación pública en el portal institucional SERCOP. 3.127,67% de optimización Cero Papeles con el Sistema de Gestión Documental Quipux 4. Se ha cumplido con el 25% de las actividades programadas dentro del Plan Estratégico de Mejora del clima laboral.5.El MCYP siendo el ente rector del SNC ha dotado de la infraestructura adecuada para la operatividad de las actividades diarias y el compromiso de brindar un buen servicio a toda la ciudadanía realizando mantenimientos preventivos y correctivos del Ministerio y los repositorios</t>
  </si>
  <si>
    <t>Resultados obtenidos en el cuarto trimestre:
Carros recuperados son 1561; Motos recuerdas 1854; Municiones aprehendidas e incautadas 11907; Camales Clandestinos Clausurados 18; Semovientes Recuperados 1422; Bienes Culturales Incautados 905; Cumplimiento de órdenes de detención emitidas por autoridad competente 246.</t>
  </si>
  <si>
    <t>GOBERNANZA DE LA SALUD</t>
  </si>
  <si>
    <t>PROTECCION A LAS VICTIMAS DE ACCIDENTES DE TRANSITO</t>
  </si>
  <si>
    <t>Programa presupuestario alineado al proyectos de inversión (gasto no permanente): 
1) Apoyo al programa de canje de deuda Ecuador - España
2) Fortalecimiento de capacidades para la implementación de acciones de mitigación de riesgos y recuperación ante emergencias</t>
  </si>
  <si>
    <t>En el tercer trimestre el Consejo Nacional de Salud, ha logrado ejecutar sus actividades operativas y administrativas de manera eficiente, contribuyendo con la construcción, fortalecimiento y sostenibilidad del Sistema Nacional de Salud y la correcta aplicación de las Política públicas, normas e instrumentos técnicos en el marco de la Ley Orgánica del Sistema Nacional de Salud y su reglamento.</t>
  </si>
  <si>
    <t>Indicador Discreto: Para el tercer trimestre la cobertura corresponde a los convenios firmados y se encuentran en ejecución, según reporte SIIMIES. El supero el retraso en la liquidación en los convenios del año 2020 del DMQ, además se incluye un registro de cobertura en acogimiento institucional cuarenta NNA, reflejando el incremento en la cobertura para la firma de los convenios para el año 2021.</t>
  </si>
  <si>
    <t>Titularización de tierras por predio</t>
  </si>
  <si>
    <t>Se cumplió lo programado para el cuarto trimestre</t>
  </si>
  <si>
    <t>1768142760001</t>
  </si>
  <si>
    <t>Los proyectos de investigación 2021 han sido aprobados por el Órgano Colegiado Académico Superior y se encuentran en proceso de ejecución, conforme a su planificación.</t>
  </si>
  <si>
    <t>Desde el 2019 se ha ejecutado 58 proyectos de investigación que finalizan en el 2021 y presentarán informes de cierre con sus resultados.</t>
  </si>
  <si>
    <t>Al 3er trimestre se realizaron algunas actividades que se detallan a continuación: *Planificación de la Dirección de Gestión de la Calidad; * Procedimientos del Sistema de Gestión de la Calidad; * Gestión por Procesos; * Auditoría Interna de Calidad; * * Informe de evaluación de la implementación del Sistema de Gestión de la Calidad; *Implementación del Sistema de Gestión de la Calidad (Desarrollo del módulo procesos y acciones); *Levantamiento y actualización de los procedimientos de las Unidades Académicas y Administrativas; *Acompañamiento en el cierre satisfactorio de las no conformidades del Plan de Aseguramiento de la Calidad.</t>
  </si>
  <si>
    <t>Al primer trimestre la Dirección General de Registro Civil, Identificación y Cedulación a alcanzado los siguientes resultados: Ciudadanos cedulados en el sistema biométrico (cédula única) 108.825 (fuente GPR)
Inscripciones de nacimiento 62.208 (fuente GPR)
Producción del documento de viaje (Pasaportes Ordinarios) 90.210 (fuente GPR)
Número de Certificados Digitales de firma electrónica emitidos 27.874 (fuente GPR)</t>
  </si>
  <si>
    <t>FORTALECIMIENTO INSTITUCIONAL:</t>
  </si>
  <si>
    <t>Dentro de lo relacionado al programa 82 -Formación y Gestión Académica se financia el pago de docentes, becas, adquisición de bienes de servicios de consumo utilizados en la formación superior en artes. Se consideran dentro del total de estudiantes a los gradudos en ese ciclo que estuvieron matriculados, los de nivelación y maestrías. Este grupo recibió ingresos por fuente 003 de Fopedeupo que no se alcanzaron a ejecutar pues se intregaron los recursos el 8 de noviembre de 2021 y se pudo comprometer hasta el 13 de diciembre 2021.</t>
  </si>
  <si>
    <t>En este periodo se han desarrollado 4 Sesiones del SISAN en: Manabí; Santa Elena, Napo y El Oro, además se han programado para el siguiente periodo 6 Sesiones. Se ha presentado PPP al GAD de Quevedo y se recogieron aportes y sugerencias en territorio para ser incorporadas al COSAL.</t>
  </si>
  <si>
    <t>PAOLA MUÑOZ</t>
  </si>
  <si>
    <t>1768137410001</t>
  </si>
  <si>
    <t>En el segundo trimestre, la Institución graduó 268 nuevos profesionales. Cabe indicar que pese a la situación de emergencia sanitaria que aún vive el Ecuador, se le brinda a los estudiantes los mecanismos de accesibilidad para graduarse dentro del tiempo establecido por la ley, lo que evidencia el compromiso que la Universidad Agraria del Ecuador mantiene con la Comunidad Universitaria y Sociedad en General. Mediante oficio No. 590-SG.2021 de fecha 20 de julio de 2021, se reportó el resultado de los estudiantes graduados en el segundo trimestre y consolidado de enero a junio (primer semestre 2021).</t>
  </si>
  <si>
    <t>MINISTERIO DE SALUD PUBLICA</t>
  </si>
  <si>
    <t>CHRISTIAN JIMENEZ</t>
  </si>
  <si>
    <t>Presupuesto cumplido en el primer trimestre, se efectuó la cancelación de sentencias por Laudos arbitrales cumpliéndose con las obligaciones legales de la institución</t>
  </si>
  <si>
    <t>DURANTE EL CUARTO  TRIMESTRE  SE GRADUARON 1074 ESTUDIANTES EN LAS DIFERENTES  CARRERAS DE PRE GRADO Y 131  DE  POSGRADO DE LA UTM</t>
  </si>
  <si>
    <t>MARÌA RAQUEL NAZARENO</t>
  </si>
  <si>
    <t>En el marco de la misión insticional, de enero a diciembre 2021 se alcanzaron los siguientes resultados en procesos agregadores de valor: 17740.50 Kms de superficie cubierta con cartografía multiescala en geodatabase en relación al territorio nacional (indicador declarado como gasto permanente - Programa 86) (ejecución del 102.55%). 15960 asistentes a funciones presenciales y virtuales, recorridos, talleres y eventos en general (ejecución del 108.39%). 34417 km2 de cobertura cartográfica actualizada disponible a escalas medianas y pequeñas (ejecución del 100.70%). 12 innovaciones en los documentos de seguridad, especies valoradas, documentos de identificación, documentos inteligentes y procesos productivos, con lo que se busca garantizar los niveles de seguridad e intereses nacionales, así como resguardo de confidencialidad de la información de los mismos (ejecución del 100%).
Adicional se detalla lo alcanzado en indicador Cartografía multiescala en geodatabase durante el IV trimestre: aprobó cartografía Multiescala 5K en formato *. gdb de 4898,2 Km2. Total PLANIMETRIA: 4662 ALTIMETRÌA: 4898.20. *GBD: 4898.20. Se presenta 198,2 km² en más de lo planificado, porque es sumatoria de bloques íntegros trabajados durante el trimestre (no se puede afectar la integración de los bloques solo para coincidencia de valores). Capacitación/sociabilización periódica a todo el personal del Proceso.</t>
  </si>
  <si>
    <t>Principales Logros:  Implementación de 20 iniciativas de clúster productivos, para consolidar la política de calidad, competitividad y reactivación productiva.Inaguración de Primera Planta con Tecnología PLASTIKGAS en el procesamiento de desechos plásticos a producción de Hidrocarburos.Participación al Taller Virtual Sobre Tendencias Y Desarrollos Recientes en Determinadas Disciplinas de la OMC.  Continúa la misión técnica del IPD para evaluar actividades realizadas y el ingreso de nuevas PYMES al programa. Lanzamiento del Plan de Utilización de Norma Internacional de Responsabilidad Social ISO 26000. Foro 2021 Formación para el Trabajo empleabilidad juvenil.Cuarta edición del Programa bioexportador global - CONO SUR.</t>
  </si>
  <si>
    <t>En el presente período, se alcanzó la meta programada para el número de eventos planificados, desarrollándose 97 eventos de capacitación en el presente período.</t>
  </si>
  <si>
    <t>Mediante Acuerdo Ministerial 0012 el MEF notifica el retorno del PGE al sistema financiero eSIGEF, herramienta habilitada a partir del 20 de febrero de 2021 a fin de redistribuir los recursos. Pago de nómina. Pago de servicios básicos. Combustibles y lubricantes. Viáticos por el cumplimiento de acciones en territorio de los funcionarios antes de la etapa de confinamiento. Asesoramiento legal y análisis de normativas. Avance en el desarrollo de manuales y productos comunicacionales. Avance en los procesos de gestión del cambio, atención ciudadana y desarrollo tecnológico</t>
  </si>
  <si>
    <t>Se cumplió con la programación establecida del 100% al finalizar el 2021, en relación a gastos de personal, servicios básicos, mantenimientos y demás gastos que permiten la operación y funcionamiento de la entidad</t>
  </si>
  <si>
    <t>pedro rodrigo risueño guzmán</t>
  </si>
  <si>
    <t>* Suscripción de 21 convenios con ONG para cofinanciar centros de atención y casas de acogida (16 centros y 5 casas de acogida)</t>
  </si>
  <si>
    <t>El Plan anual de control técnico se encuentra cumplido en promedio en un 30%</t>
  </si>
  <si>
    <t>Levantamiento de documentos habilitantes del proceso de contratación de la consultoría de gestión documental de archivo, que permita organizar y dar mantenimiento al acervo documental, contrataciones para atender el parque automotriz, servicio de mantenimiento, reencauche y compra de neumáticos, y demás pagos de servicios básicos. Creación de 2 puestos para fortalecimiento Institucional. Aprobación del IESS para realizar medicina preventiva. Pago de 14 liquidaciones de haberes a ex funcionarios, y se solicitó reforma para obtener fondos para continuar con liquidaciones garantizando los derechos de los ex funcionarios. Capacitación al personal acorde al puesto de trabajo e identificación de necesidades detectadas al inicio del periodo fiscal.</t>
  </si>
  <si>
    <t>1768181900001</t>
  </si>
  <si>
    <t>PROGRAMA ELECTORAL</t>
  </si>
  <si>
    <t>EDUCACION PARA ADULTOS</t>
  </si>
  <si>
    <t>A través de la unidad de titulación se realizó el proceso de graduación de 858 graduados en las diferentes carreras de la institución. Además se cuenta con una tasa de titulación del 45%. Durante este semestre se matricularon 9912 estudiantes en las diferentes carreras que oferta la UTEQ y 2525 en nivelación.</t>
  </si>
  <si>
    <t>NÚMERO DE INSTRUMENTOS</t>
  </si>
  <si>
    <t>El programa Formación Académica tuvo una ejecución presupuestaria del 97,30%,  acumulada de enero a diciembre de 2021, se se puedo pagar a toda la planta docente titulares cuenta con 142 docentes, de los cuales el 91% tienen cuarto nivel, de los cuales 12 docentes tienen titulo de PHD y 332 profesores contratados, así como también la universidad pudo graduar a 159 alumnos de tercer nivel,</t>
  </si>
  <si>
    <t>En la Segunda Edición del Padrón y Censo de Archivos de las instituciones del Estado ecuatoriano, por parte de la Subsecretaría de la Administración Pública de la Presidencia, a través de la Dirección de Archivo de la Administración Pública,  Autoridad Portuaria de Manta alcanzó el galardón de Organización de Archivos</t>
  </si>
  <si>
    <t>Proyectos en proceso de ejecución. 32 investigaciones científicas en beneficio de la comunidad, incluyendo 1 proyecto de publicaciones científicas.</t>
  </si>
  <si>
    <t>Gestión Institucional con normalidad</t>
  </si>
  <si>
    <t>En el cuarto trimestre, la Institución graduó 374 nuevos profesionales. Cabe indicar que pese a la situación de emergencia sanitaria que aún vive el Ecuador, se le brinda a los estudiantes los mecanismos de accesibilidad para graduarse dentro del tiempo establecido por la ley, lo que evidencia el compromiso que la Universidad Agraria del Ecuador mantiene con la Comunidad Universitaria y Sociedad en General. Mediante oficio No. 074-SG.2022 de fecha 25 de enero de 2022, se reportó el resultado de los estudiantes graduados en el cuarto trimestre.</t>
  </si>
  <si>
    <t>Difusión del Conocimiento Científico</t>
  </si>
  <si>
    <t>PROVISION DE LA EDUCACION SUPERIOR</t>
  </si>
  <si>
    <t>La Universidad Estatal Amazónica, alcanzó un total acumulado de 615 estudiantes graduados correspondiente al periodo  2021;representa el 90.84 % de la meta programada. En el presente componente sentimos una gran afectación por la pandemia, conociendo que gran parte de la población objetivo de la UEA son personas de pueblos y nacionalidades que se encuentran en sus comunidades (selva) y son puntos a donde no llega el servicio de internet para incluirlos en un modelo de educación virtual.</t>
  </si>
  <si>
    <t>ES IMPORTANTE PRECISAR QUE, EL CUMPLIMENTO DE LA META REFERIDA A ESTE PRIMER INDICADOR, SE HA VISTO AFECTADA POR LAS CONDICIONES DERIVADAS DE LA EMERGENCIA SANITARIA, ESPECÍFICAMENTE LA PARALIZACIÓN DE ACTIVIDADES Y ACCIONES DE CONTROL POR EL PERÍODO DE 21 DÍAS EN LAS UNIDADES DE CONTROL DE LAS PROVINCIAS DE PICHINCHA, GUAYAS, MANABÍ, AZUAY, LOJA, SANTO DOMINGO DE LOS TSÁCHILAS, EL ORO Y ESMERALDAS, MISMA QUE FUE DISPUESTA MEDIANTE ACUERDO 007- CG-2021 DE 28 DE ABRIL DE 2021.</t>
  </si>
  <si>
    <t>LA UNAE cuenta con 5 programas y 13 proyectos, se cumplió ya en el tercer trimestre</t>
  </si>
  <si>
    <t>Al cierre del año 2021 la gestión fue realizada en el Viceministerio de Economía para la generación de políticas económicas, gestiones para la efectividad de las políticas de inversión, control, seguimiento e información.</t>
  </si>
  <si>
    <t>ruben tobar</t>
  </si>
  <si>
    <t>Se cumple con 14 de las 15 alternativas tecnológicas para la producción generadas</t>
  </si>
  <si>
    <t>MINISTERIO DE ECONOMIA Y FINANZAS</t>
  </si>
  <si>
    <t>Se ha cumplido con el Plan de Intervención de Asentamientos Humanos Irregulares en el primer Semestre, se realizó 151 inspecciones y controles de Asentamientos Humanos Irregulares, de un total de 169  inspecciones y operativos de control planificados.</t>
  </si>
  <si>
    <t>PROCURADURIA GENERAL DEL ESTADO</t>
  </si>
  <si>
    <t>Infraestructura deportiva a nivel nacional, Creación y regulación de organismos deportivos y sociales, Cooperación aplicada a la cultura física, Programas Recreativos,Programas de Deporte Formativo y de Educación Física</t>
  </si>
  <si>
    <t>1768192860001</t>
  </si>
  <si>
    <t>Principales Logros: Lanzamiento de programa: ¿Resurgimos Ecuador¿; Lanzamiento del Libro Blanco de Economía Circular, uno de los mayores hitos dentro de la hoja de ruta hacia la Estrategia Nacional de Economía Circular; Monto de exportaciones de los actores de la Economía Popular y Solidaria-AEPYS en $186.355.330,00;Desarrollo Del Piloto Del Polo Forestal.</t>
  </si>
  <si>
    <t>1760000740001</t>
  </si>
  <si>
    <t>El número reportado corresponde a los proyectos: finalizados, en ejecución y en proceso de cierre, durante el periodo reportado.</t>
  </si>
  <si>
    <t>Se supera la meta con respecto a lo programado en este trimestre
Se oferto con modalidad virtual las 19 carreras, captando 10,200 matrículas de pregrado.
Se dio becas y ayudas económicas a 937 estudiantes.
El 100% de las carreras en proceso de autoevaluación.</t>
  </si>
  <si>
    <t>III TRIMESTRE: Programa atado a proyecto de inversión por la estructura programática del Ministerio de Economía y Finanzas.</t>
  </si>
  <si>
    <t>La programación y resultado de cada trimestre no son acumulables, 3.167.124 niños y niñas de Educación General Básica matriculados en instituciones educativas de educación ordinaria, de todos los sostenimientos en el periodo escolar 2020-2021 (Sierra) y 2021-2022 (Costa). Fuente: Archivo Maestro de Instituciones Educativas - AMIE, periodo 2020 - 2021 (sierra) y Gestión de Inscripción y Asignación - GIA, periodo 2021-2022 (costa), 05-jul-2021</t>
  </si>
  <si>
    <t>En este programa se cumple con lo programado, que corresponde a procesos de fortalecimiento de capacidades de gestión, implementación de políticas de desarrollo urbano y hábitat, a través de la difusión, socialización de metodologías, procesos, procedimientos e instrumentos técnicos vinculados en lo principal a la Agenda Urbana Nacional y a regulaciones, normativas técnicas y herramientas complementarias implementadas para el desarrollo urbano y el hábitat. Sin embargo, existe diferencias entre la programación de metas y el presupuesto codificado debido a la reasignación de recursos para cumplir obligaciones en otros programas.</t>
  </si>
  <si>
    <t>Mgs. Elizabeth Eleana Malavé González</t>
  </si>
  <si>
    <t>El promedio del Índice de Gestión Estratégica (IGE) es del 97,39%; en el último mes (septiembre) el IGE es del 99,93%, lo que sitúa al INEN en la primera posición entre las instituciones del sector de Producción, Comercio Exterior, Inversiones y Pesca. Se atendieron 191 requerimientos realizados a la Dirección de Asesoría Jurídica. Se realizaron 700 publicaciones en redes sociales, 60 boletines informativos para la ciudadanía, 1 evento virtual (Día de la Metrología), 679 piezas gráficas y 17 videos institucionales. Además se capacitó a 84 servidores conforme al Plan de Capacitación. Alrededor del 6% de los servidores que laboran en el INEN son personas con discapacidad. Los resultados presentados son acumulados de enero a septiembre del año 2021, conforme a las directrices.</t>
  </si>
  <si>
    <t>UNIVERSIDAD ESTATAL DE MILAGRO</t>
  </si>
  <si>
    <t>FOMENTO Y DESARROLLO CIENTIFICO Y TECNOLOGICO</t>
  </si>
  <si>
    <t>Se cuentan con graduaciones no por trimestres, sino por ciclos académicos los cuales corresponden a 2 en todo el año.</t>
  </si>
  <si>
    <t>FOMENTO Y DESARROLLO CIENTIFICO Y TECNOLOGICO</t>
  </si>
  <si>
    <t>Durante el primer semestre se graduaron 425 alumnos de tercero y cuarto nivel, se cuenta con 142 docentes, de los cuales el 91% tienen cuarto nivel, de los cuales 12 docentes tienen titulo de PHD.</t>
  </si>
  <si>
    <t>ALUMNOS TITULADOS</t>
  </si>
  <si>
    <t>Dario Narvaez</t>
  </si>
  <si>
    <t>En este programa se ejecutan acciones de carácter permanente, ya que contempla gastos de operación y funcionamiento, así como cubre los gastos de remuneraciones y beneficios de la nómina del personal de las unidades de apoyo.</t>
  </si>
  <si>
    <t>Jonathan bonilla</t>
  </si>
  <si>
    <t>Entre las principales acciones desarrolladas en el primer trimestre, para la prestación de servicios jurisdiccionales de la Corte Nacional de Justicia y Cortes Provinciales de Justicia, el CJ, se destacan las siguientes: 
- Con Resolución No. 007-2021 de 27 de enero de 2021, resolvió ¿Iniciar el proceso para la selección de juezas y jueces de la Corte Nacional de Justicia y aprobar la convocatoria para el concurso¿. 
- Con Resolución No. 008-2021, de 28 de enero de 2021, se designaron 9 jueces y 3 conjueces de Corte Nacional, como resultado del Concurso de Oposición y Méritos, impugnación y Control Social para la Selección y Designación de las y los Jueces y Conjueces de la Corte Nacional de Justicia.</t>
  </si>
  <si>
    <t>En este programa se ejecutan acciones de carácter permanente, ya que contempla gastos de operación y funcionamiento, así como cubre los gastos de remuneraciones y beneficios de la nómina del personal de las unidades de apoyo. Cabe indicar que se encuentra asignado por parte del Ministerio de Economía y Finanzas el valor de $3.690964.29 en la Fuente 202 para ejecuciòn de proyectos de inversiòn que se reflejaràn en el segundo semestre del año 2021.</t>
  </si>
  <si>
    <t>JOSE LUIS RODRIGUEZ MONTUFAR</t>
  </si>
  <si>
    <t>Gestión cultural y conservación y restauración de bienes oatrimoniales</t>
  </si>
  <si>
    <t>Ramirez Torres Jessica Elizabeth</t>
  </si>
  <si>
    <t>En el tercer trimestre del ejercicio fiscal 2021, se cumplió con las actividades programadas y planificadas.</t>
  </si>
  <si>
    <t>Indicador Discreto
Los usuarios de transferencias monetarias no son acumulables, sin embargo conforme indicaciones se ha colocado los datos acumulados. De abril a mayo 2021 se han habilitado 2.803.813 beneficiarios: abril: 1.397.114 mayo: 1.405.699 junio: 1.441.383. A partir del mes de junio las transferencias son asumidas desde gasto no permanente.</t>
  </si>
  <si>
    <t>FOMENTO DESARROLLO DIFUSION CULTURAL CONSERVACION Y PRESERVACION DE LOS BIENES PATRIMONIALES</t>
  </si>
  <si>
    <t>Regulación y control  del Transporte Terrestre, Tránsito y Seguridad Vial</t>
  </si>
  <si>
    <t>10,02 % acumulado de necesidades jurisdiccionales y administrativas cubiertas provenientes del incremento de actividades durante el período contencioso electoral 
(FUENTE: DESPACHOS, SECRETARÍA GENERAL, SERVICIOS INSTITUCIONALES, TIC¿s, TALENTO HUMANO, JURÍDICO, COMUNICACIÓN, DICE)</t>
  </si>
  <si>
    <t>La meta establecida para el cuarto trimestre de 2021 fue del 5.316 microempresarios capacitados en competencias digitales y el resultado fue de 6.591 microempresarios capacitados en competencias digitales, obteniendo más del 100% de avance en el presente período. El cifras acumuladas, la meta al tercer trimestre de 2021 es de 72.663 microempresarios capacitados en competencias digitales.</t>
  </si>
  <si>
    <t>Luigi cedeño cordero</t>
  </si>
  <si>
    <t>Reconocimiento a la gestión eficiente y entrega de servicios públicos con una alta satisfacción del ciudadano/usuario a las instituciones de la administración pública que hayan cumplido los parámetros establecidos en la Mención Especial de Simplificación de Trámites.
Obtención de cooperación internacional a través de FAO, GIZ, BID para temas de importancia de la Agencia y reuniones con Homólogos para tratar Foc R4T.
Reconocimiento de la Presidencia de la República a través de la DAAP por la obtención del galardón de oro en la II Edición del Padrón y Censo de Archivos.
En el marco Padrón y Censo de Archivos desarrollado por la Dirección de Archivo de la Administración Pública, la Agencia recibió las respectivas certificaciones del empadronamiento</t>
  </si>
  <si>
    <t>En el programa de 01-Administración Central se concentran los recursos asignados al desarrollo transversal del MINTUR, y se agrupan los requerimientos de todas las unidades; y el monto de la nómina referente a los puestos en procesos adjetivos. En el manual del usuario menciona " la entidad debe ingresar como producto ¿Fortalecimiento Institucional¿; ¿Unidad de Medida¿ (porcentaje) y, en el campo de programación TRIMESTRAL (...) Se recomienda incluir como programación trimestral el 25%, al igual que el seguimiento, tomar en consideración que corresponde al avance de metas físicas, no a la ejecución presupuestaria.". Cabe mencionar que debido a la emergencia sanitaria COVID 19, algunas de las acciones planificadas han retrasado su ejecución.</t>
  </si>
  <si>
    <t>Durante este semestre, se han realizado 378 eventos de capacitación en relación de los 379 eventos planificados, esto debido al incremento de la demanda de capacitaciones, mismas que por el contexto de pandemia se han realizado mediante capacitaciones virtuales y Webinars en el ámbito y materia de compra pública.</t>
  </si>
  <si>
    <t>La UNAE al momento cuenta con 11 proyectos en ejecución.</t>
  </si>
  <si>
    <t>En este periodo se han desarrollado Sesiones del SISAN en: Manabí; Santa Elena, Napo, Pastaza, Imbabura, Azuay, Esmeraldas, Guayas, Chimborazo y El Oro, y una sesión del Nacional. Se ha presentado PPP al GAD de Quevedo y se entregó a la AN la propuesta de COSAL.</t>
  </si>
  <si>
    <t>ANDRÉS PEÑAFIEL</t>
  </si>
  <si>
    <t>Se justifica el cumplimiento de gestión y aprobación de 12 proyectos de vinculación con la sociedad al término de2021-1, dadas las condiciones de aislamiento por la pandemia de Covid 19. No obstante, existen 13 proyectos de cogestión sinérgica entre Investigación - Vinculación, en fase de aprobación en Consejo Universitario, paralelamente la Dirección de Vinculación, está trabajando en capacitaciones para formulación de proyectos de vinculación bajo el formato PROVIS con el ánimo de cumplir con la meta declarada de 32 proyectos al término del año 2021.</t>
  </si>
  <si>
    <t>1768048820001</t>
  </si>
  <si>
    <t>Mantenimiento de Infraestructura para los Establecimientos de Salud a nivel nacional</t>
  </si>
  <si>
    <t>Supervisión y Control de los sectores de la Economía Popular y Solidaria</t>
  </si>
  <si>
    <t>II TRIMESTRE: SE CUMPLIÓ LA META PROGRAMADA DEL 15%, EN RELACIÓN AL RESULTADO DEL PERÍODO ABRIL - JUNIO, SE DETALLA LOS SERVICIOS QUE SE BRINDA: EMISIÓN DE PERMISOS DE FUNCIONAMIENTO PARA ESTABLECIMIENTOS DE SALUD, REGISTRO DE TÍTULOS DE PROFESIONALES DE SALUD, ABASTECIMIENTO DE BLOCKS DE RECETARIOS PARA PRESCRIPCIÓN DE MEDICAMENTOS SUJETOS A FISCALIZACIÓN, ENTRE OTROS.</t>
  </si>
  <si>
    <t>5 expedientes de delimitación de polígonos de protección arqueológica y/o paleontológica. 
182 informes técnicos de aprobación de Informes preliminares y finales de investigaciones arqueológicas y paleontológicas.
35 inspecciones de Control Técnico para la conservación, protección y puesta en valor del patrimonio arqueológico, paleontológico.
14 certificaciones de no afectación patrimonial en el ámbito arqueológico.
820 bienes culturales arqueológicos de procedencia ecuatoriana y 425 bienes culturales en procesos judiciales
602 bienes culturales arqueológicos del caso RITTER ubicados en la reserva técnica restringida DTZ1 ¿ 2.
50 proyectos de la línea de fomento de la memoria social y patrimonio.</t>
  </si>
  <si>
    <t>Investigación Académica de Educación Intercultural Bilingüe.</t>
  </si>
  <si>
    <t>Porcentaje de trámites simplificados</t>
  </si>
  <si>
    <t>SE ESTÁN EJECUTANDO 37 PROYECTOS DE VINCULACIÓN PROPORCIONADO POR LA DIRECCIÓN DE VINCULACIÓN Y EMPRENDIMIENTO, LAS CUALES SE ENCUENTRAN INMERSAS EN LAS 8 ÁREAS DEL CONOCIMIENTO Y SU EJECUCIÓN ESTA  A CARGO DE LAS FACULTADES Y EXTENSIONES DE LA ULEAM. OBTENIENDO EL 80.43% DE LA META PLANIFICADA.</t>
  </si>
  <si>
    <t>La Unidad del Registro Social durante el primer trimestre 2021 efectuó el pago de telefonía fija con CNT. Para el segundo trimestre se prevé la ejecución de gastos operativos en relación con el levantamiento del Registro Social, y se tiene previsto ejecutar los recursos que no se pudieron devengar en el primer trimestre en el II y III trimestre. Es importante indicar que debido al estado de emergencia y a las restricciones gubernamentales no se han podido gestionar los pagos de acuerdo a la planificación.</t>
  </si>
  <si>
    <t>Númerico</t>
  </si>
  <si>
    <t>Ejecución presupuestaria supeditada a la asignación del Ministerio de Economía y Finanzas.</t>
  </si>
  <si>
    <t>REGULACION Y CONTROL SANITARIO</t>
  </si>
  <si>
    <t>Durante el Cuarto Trimestre del 2021 se han alcanzado las siguientes metas:
	22 actividades de sensibilización para la cultura de la donación
	83 córneas provistas para trasplantes al Sistema Nacional Integrado de Donación y Trasplantes
	100% de satisfacción de la calidad de tejido implantado
3 auditorías realizada a los establecimientos de salud y coordinaciones zonales INDOT sobre el cumplimiento de documentos normativos
En el año 2021 se efectuaron 415 trasplantes entre ellos tenemos:
o	10 trasplante renal con donante vivo
o	77 trasplantes renal con donante cadavérico
o	27 trasplante hepático
o	3 trasplantes de cardiacos
o	259 trasplantes de corneas
o	39 trasplantes de Progenitores Hematopoyéticos</t>
  </si>
  <si>
    <t>CONSEJO NACIONAL DE LA JUDICATURA</t>
  </si>
  <si>
    <t>La meta acumulada establecida en el sistema SIPeIP para el primer semestre del año 2021 es de 30.000 toneladas métricas de pesca dscargadas en el Terminal Pesquero y de Cabotaje, en este primer semestre  APM descargó 45.782.81, excedimos en un 52.61% a lo establecido, esto se dio por motivo de que lo barcos se abarloaron para realizar las descargas y  por el cambio climático (temperatura del agua)  presentado en nuestras costas ecuatorianas que favorecen a  la captura de peces e incrementan el volúmen de desarga en el TPyC.</t>
  </si>
  <si>
    <t>El Programa 55 - para el resultado del período se consideran las acciones de regulación, control, fomento y desarrollo turístico ejecutadas a nivel nacional, se incluye  la nómina enmarcada en dicho programa más los montos asignados para acciones técnicas. 
Mediante Acuerdo Ministerial Nro. 2020-014 de 08 de junio de 2020 se emite la aprobación al nuevo Estatuto Orgánico de Gestión Organizacional por Procesos del Ministerio de Turismo, el cual contempla la estructura institucional, atribuciones y competencias de las Direcciones, Coordinaciones y Subsecretarías. Cabe mencionar que debido a la emergencia sanitaria que atraviesa el país debido al COVID 19, algunas de las acciones planificadas han retrasado su ejecución.</t>
  </si>
  <si>
    <t>Se ha estado dando atención medica al personal policial y sus familiares en los Establecimientos de Salud a Nivel Nacional, debido a la emergencia sanitaria que está atravesando el país, ya que el personal policial se encuentra en primera línea, lo que ha ocasionado que exista una sobre demanda en las atenciones médicas.</t>
  </si>
  <si>
    <t>El avance está en función de las metas planteadas de enero a septiembre, (trimestralmente) que corresponde al 17%: 23%: 24% de cumplimiento corresponde a los gastos de personal  (procesos gobernantes, sustantivos y adjetivos), pagos de bienes y servicios, pólizas de seguros (vehículos). El  4%; 6%: 3% que no se cumplió corresponde a la reprogramación de las actividades por cada trimestre del  año.</t>
  </si>
  <si>
    <t>Pero hay que indicar que de acuerdo a la información del e-sigef en el programa (01) ADMINISTRACIÓN CENTRAL tiene un valor codificado para el presente trimestre $ 6,254,065.70 con un devegado de $ 3,450,048.25 , equivalente a una ejecución del 55.16%</t>
  </si>
  <si>
    <t>SECRETARIA TECNICA DEL COMITE DE COORDINACION DE LA FUNCION DE TRANSPARENCIA Y CONTROL SOCIAL</t>
  </si>
  <si>
    <t>GERMÁN ALEJANDRO ORTEGA ALMEIDA</t>
  </si>
  <si>
    <t>Las embajadas y oficinas consulares del Ecuador gestionaron acciones estratégicas para la promoción de la oferta exportable, comercio, inversión cultura y turismo acorde las líneas de acción planificadas. 
'Durante el año 2021 se ejecutó un total de 1.542 líneas de acción acorde la siguiente distribución: Embajadas en América del Norte y Europa: 297, Embajadas en América Latina y El Caribe: 363, Embajadas en África, Asia y Oceanía: 274; y  Oficinas Consulares: 608</t>
  </si>
  <si>
    <t>Durante el cuarto trimestre del 2021 se han desarrollado las actividades del programa administración central de una manera más regular, en relación al año anterior, se pudieron ejecutar varios requerimientos programados para el último cuatrimestre del año, lo que permitió alcanzar el porcentaje de ejecucion presupuestaria.</t>
  </si>
  <si>
    <t>REGISTRO E IDENTIFICACION CIUDADANA</t>
  </si>
  <si>
    <t>En el segundo trimestre 2021 la ejecución institucional se incrementó alcanzando un 20,82% de devengamiento; sin embargo se tiene planificado ejecutar en el período julio -diciembre 2021 un 60% del presupuesto asignado.</t>
  </si>
  <si>
    <t>0968603310001</t>
  </si>
  <si>
    <t>A través del presupuesto empleado para financiar el capital humano y gastos administrativos, se ha contribuido al cumplimiento de las atribuciones asignadas a esta Secretaría, logrando:
37 espacios de articulación implementados en el marco de las Misiones del "Plan Toda una Vida"
18 de mesas técnicas de políticas ejecutadas del Plan Toda una Vida.
100% de Informes y/o reportes entregados a partir del análisis de información proveniente de bases de datos nacionales como censos y encuestas que contribuyan al análisis del Plan Toda Una Vida.
3 informes elaborados de evaluación de los protocolos implementados.
Implementar el "Plan De Atención y Vida" en territorio.
Transformación institucional en marco del Decreto Ejecutivo Nro. 92 del 06 de julio de 2021.</t>
  </si>
  <si>
    <t>El Programa 55 - para el resultado del período se consideran las acciones de regulación, control, fomento y desarrollo turístico ejecutadas a nivel nacionaL. 
Cabe mencionar que debido a la emergencia sanitaria que atraviesa el país debido al COVID 19, algunas de las acciones planificadas han retrasado su ejecución.
Se puede observar los siguientes indicadores: 
8 destinos turísticos asistidos o asesorados técnicamente 
3 productos turísticos desarrollados en las localidades atendidas por el Ministerio de Turismo 
3 corredores, rutas y circuitos asistidos o asesorados 
100% de emergencias atendidas por el Ministerio de Turismo
100% de denuncias, quejas y reclamos gestionadas por el Ministerio de Turismo
75% de operativos realizados a nivel nacional</t>
  </si>
  <si>
    <t>Se ha cumplido con todo lo planificado para este periodo al 100%.</t>
  </si>
  <si>
    <t>0968599370001</t>
  </si>
  <si>
    <t>Se realizan actividades administrativas y emitieron políticas públicas, para el otorgamiento de becas nacionales, internacionales y ayudas económicas, a través de 126 servidores, dentro de la Subsecretaría de Fortalecimiento del Talento Humano. Mismas que se ejecutan a través de proyectos de inversión, y del gasto no permanente, al respecto se realizó el desembolso de los convenios de pago firmados con 796 becarios que están realizando estudios nacionales: Becas Educación Básica y Bachillerato para Personas con Discapacidad, Becas Cenepa, Becas Hidrocarburos.</t>
  </si>
  <si>
    <t>Se logró un cumplimiento del 100% de la programación del tercer trimestre.</t>
  </si>
  <si>
    <t>Se realizó la contratación de servicios profesionales  para la investigación sobre Cosmovisión y Mitologías de las nacionalidades Chachi, Epera, Shuar, Siona y Sapara.</t>
  </si>
  <si>
    <t>Se obtuvo un promedio académico inferior al esperado, esto debido a cambios en las directivas que dispone el puntaje de aprobación, se está proponiendo un cambio a la meta.</t>
  </si>
  <si>
    <t>LA VINCULACIÓN CON LA COLECTIVIDAD SE HA LLEVADO A CABO EN DIFERENTES SECTORES PERO NO EN LA MEDIDA QUE SE HABIA PROGRAMADO</t>
  </si>
  <si>
    <t>Se cumplió con la programación prevista para el segundo trimestre de 2021</t>
  </si>
  <si>
    <t>Principales Logros:  En el año 2021 (corte 31 de diciembre) se han aprobado un total de 67 contratos de inversión por un monto de $ 2.158 millones de dólares, correspondientes a los sectores de Explotación de Minas y Canteras, Manufactura, Infraestructura, Exploración y Explotación de Hidrocarburos, Turismo, Suministro de Electricidad y Gas, entre otros,  con un impacto de generación de 6.089 empleos potenciales.</t>
  </si>
  <si>
    <t>Las condiciones climáticas han retrazado la liberación de las tecnologías programadas, se han replanteado las metas para el siguiente año</t>
  </si>
  <si>
    <t>CALIDAD EDUCATIVA</t>
  </si>
  <si>
    <t>Agenda de derechos para la igualdad correlacionada con los sujetos de derechos, enfoques de igualdad, GADs e instrumentos de planificación nacional en concordancia a los ejes priorizados planificados en el presente ejercicio fiscal</t>
  </si>
  <si>
    <t>Con el financiamiento existente se ha logrado contar con 15 contrataciones ejecutadas, sin embargo, algunas EODs no define el alcance de su plan de mantenimiento. a la fecha no se cuenta con el financiamiento solicitado para todas las intervenciones planificadas.</t>
  </si>
  <si>
    <t>Se han realizado controles militares, patrullajes, protección a las áreas reservadas de seguridad terrestres; operaciones navales de patrullaje, exploración, interdicción y protección a las áreas reservadas de seguridad en los espacios acuáticos; y, operaciones de protección del espacio aéreo que permitieron monitorear y defender la integridad territorial.  No se llega a la meta planificada, dado el apoyo adicional que Fuerzas Armadas ha brindado para que se cumpla el estado de excepción en el que se realizaron operaciones de apoyo a la Policía Nacional y otras instituciones competentes, en el control de movilidad y demás restricciones impuestas por la pandemia sanitaria; así como al cumplimiento del Plan Nacional de Vacunación contra el Covid 19.</t>
  </si>
  <si>
    <t>Inspecciones Integrales realizadas</t>
  </si>
  <si>
    <t>Se ha planteado 1 objetivo estratégico de la razón de ser del SECAP con 3 indicadores. En virtud de aquello se ha logrado capacitar a 1.583 de una
meta para el primer trimestre de 3.325 alcanzando un 47.61%, bajo certificación de personas se logró efectuar 111 examinaciones de una meta de 670, así también se capacito a 134 jóvenes en condición de pobreza y extrema pobreza de una meta de 58 alcanzando mas del 100%. Hubo afectación en virtud de la emergencia
sanitaria teniendo que suspender cursos y examinaciones presenciales que se estaban ejecutando.</t>
  </si>
  <si>
    <t>En este trimestre se registraron 45.629 en Consulta Externa; 1.575 en Hospitalización y 4.959 en Emergencia</t>
  </si>
  <si>
    <t>adolfo salcedo</t>
  </si>
  <si>
    <t>III TRIMESTRE: Programa atado a proyecto de inversión por la estructura programática del Ministerio de Economía y Finanzas</t>
  </si>
  <si>
    <t>Asignación de recursos económicos a las Organizaciones Deportivas para el fomento y desarrollo del deporte, educación física y recreación; transferencia de penciones vitalicias</t>
  </si>
  <si>
    <t>EL CIDAP DURANTE EL PRIMER TRIMESTRE EJECUTÓ UNA PARTE DE LAS ACTIVIDADES PLANIFICADAS, YA QUE DESDE EL MES DE ENERO SE TUVO QUE GESTIONAR LA ASIGNACIÓN DE RECURSOS PARA EL PAGO DE COMPENSACIÓN POR JUBILACIÓN DE UNA EX SERVIDORA QUE DEMANDO A LA INSTITUCIÓN, AL LLEGAR A LA INSTANCIA DE UNA SETENCIA Y DE EJECUCIÓN INMEDIATA, SE TUVO QUE DISPONER DEL PRESUPUESTO DE LA INSTITUCIÓN PARA LA CANCELACIÓN DE LA MISMA, IMPIDIENDO DE ESTA MANERA PODER EJECUTAR LO PLANIFICADO PARA EL GASTO DE RECURSOS.</t>
  </si>
  <si>
    <t>5 leyes aprobadas por el Pleno publicadas en el Registro Oficial 
1.- Ley Orgánica Reformatoria a la Ley Orgánica de Comunicación
2.- Ley Orgánica Reformatoria de la Ley Orgánica de Movilidad Humana.
3.- Ley Orgánica Reformatoria del Código Orgánico Integral Penal en Materia Anticorrupción
4.- Ley Reformatoria a la Ley de Desarrollo de Puerto Bolívar
5.- Ley Reformatoria a la Ley de Creación de la Escuela Superior Politécnica Agropecuaria de Manabí, Manuel Félix López</t>
  </si>
  <si>
    <t>Al 30 de septiembre, la Subsecretaría de Reducción de Riesgos ejecutó las siguientes actividades: La participación de 344 actores del SNDGR en las actividades de fortalecimiento de sus capacidades para la Gestión de Riesgos. 137 UGR públicas capacitadas sobre procesos para la transversalización de la Gestión de Riesgos. 11.944 personas formadas mediante la plataforma virtual en Gestión de Riesgos.</t>
  </si>
  <si>
    <t>En el periodo enero - junio de 2021 se ejecutaron 56 proyectos de vinculación  entre nuevos y de años anteriores ejecutados en el periodo y se registra un  total de 247089.0 beneficiarios directos de los proyectos de vinculación ejecutados en este periodo</t>
  </si>
  <si>
    <t>De enero a septiembre de 2021, se han realizado 234 inspecciones y controles de Asentamientos Humanos Irregulares, de un total de 255  inspecciones y operativos de control planificados. 
En el tercer trimestre, se realizó 83 inspecciones y controles de Asentamientos Humanos Irregulares, de un total de 86  inspecciones y operativos de control planificados.
En ejecución presupuestaria se cumplió con el 71.44% del presupuesto devengado versus el presupuesto codificado.</t>
  </si>
  <si>
    <t>PORCENTAJE DE TRÁMITES ATENDIDOS PARA REGULACIÓN TÉCNICA, CONTROL TÉCNICO Y VIGILANCIA SANITARIA DE LA CALIDAD DE LOS SERVICIOS DE SALUD</t>
  </si>
  <si>
    <t>ARACELI BAJAÑA ZAMBRANO</t>
  </si>
  <si>
    <t>Prevención y Control de la Contaminación Ambiental</t>
  </si>
  <si>
    <t>Es importante mencionar  que el indicador  Nivel de cumplimiento normativo de las entidades del Sector Financiero Popular y Solidario que mide  el  producto  institucional  del  programa Sostenibilidad y Confianza en el Sector de la Economía Popular y Solidaria , es de impacto nacional, por lo cual no solo depende de la gestión de la SEPS, sino directamente de sus controlados. 
Del total de estándares normativos evaluados a las entidades del sector financiero popular y solidario, se cumplieron 3.538; logrando un cumplimiento del 100% respecto a la meta planteada.</t>
  </si>
  <si>
    <t>Apoyo al deporte de Alto Rendimiento</t>
  </si>
  <si>
    <t>Al cierre del año 2021 el programa cumplió con los objetivos institucionales planificados, orientados a incrementar la eficiencia operacional, el proceso de optimización de talento humano y, uso eficiente del presupuesto del Ministerio de Economía y Finanzas.</t>
  </si>
  <si>
    <t>En el marco del convenio con CELEC EP, se ha cumplido con los compromisos de realizar aforos liquido, solido, toma y análisis de muestras de agua, sedimentos, operación y mantenimiento de las estaciones hidrológicas y meteorológicas en las cuencas de los ríos Guayllabamba y Coca.</t>
  </si>
  <si>
    <t>Se realizó 8 publicaciones científicas con ISBN o ISSN
1Predicted Medium Vote Thermal Comfort Analysis Applying Energy Simulations with Phase Change Materials for Very Hot-Humid Climates in Social Housing in Ecuador
2Multi-Risk Assessment and Management¿A Comparative Study of the Current State of Affairs in Chile and Ecuador
3Análisis de costos operativos en pequeña minería y minería artesanal en Nambija
4Energy analysis of adobe performance as a housing construction material in Ecuador
5Prospecto Minero La Esperanza, Nuevos Indicios De Un Pórfido Cu- Mo-Au,
6Arquitectura Estratigráfica De Terrazas Aluviales En El Rio Yunganza
7Validación Del Método Para La Determinación De Oro Por Ensayo Al Fuego
8Cyanide ion oxidation by catalytic effect of nickel ferrites activated carbon composites</t>
  </si>
  <si>
    <t>El nivel de madurez de procesos asciende al 61,26%; se ejecutó el plan de auditorías internas del sistema de gestión de calidad ISO 9001-2015; el resultado de las encuestas de satisfacción de la calidad de servicios es de 90,75% y el índice de satisfacción es de 93,50%. Se alcanzó el reconocimiento al mejor clima laboral del sector económico-productivo con un puntaje del 90%; se ejecutaron el 100% de las actividades establecidas en el plan de mejora de clima laboral para el segundo trimestre 2021, según el informe del MDT. La ejecución presupuestaria a junio 2021 es del 100%, según lo planificado.</t>
  </si>
  <si>
    <t>NINGUNA.</t>
  </si>
  <si>
    <t>POR EL TEMA DE LA PANDEMIA, Y LAS ELECCIONES DE LAS NUEVAS AUTORIDADES DE LA UNIVERSIDAD, LOS PROYECTOS DE VINCULACION SE HAN POSTERGADO A PARTIR DEL SEGUNDO SEMESTRE 2021 DE SER EL CASO</t>
  </si>
  <si>
    <t>SERVICIO NACIONAL DE ADUANA DEL ECUADOR - SENAE</t>
  </si>
  <si>
    <t>Se ha cumplido con lo planificado, obtieniendo como resultado la reducción del índice de ingreso de especies introducidas a las islas Galápagos al 0.12 y reduciendo el índice de establecimiento y propagación de especies introducidas al 0.10 lo que representa la efectividad de las distintas actividades técnicas realizadas.</t>
  </si>
  <si>
    <t>El promedio del Índice de Gestión Estratégica (IGE) es del 97,97%; en el último mes (diciembre) el IGE es del 99,88%, lo que sitúa al INEN en la primera posición entre las instituciones del sector de Producción, Comercio Exterior, Inversiones y Pesca. Se atendieron 322 requerimientos realizados a la Dirección de Asesoría Jurídica. Se realizaron 944 publicaciones en redes sociales, 80 boletines informativos para la ciudadanía, 3 eventos virtuales (Día de la Metrología, Día de la Normalización y entrega de Sellos de Calidad INEN), 873 piezas gráficas y 21 videos institucionales. Además se capacitó a 101 servidores conforme al Plan de Capacitación. El 6,67% de los servidores que laboran en el INEN son personas con discapacidad. Los resultados presentados son acumulados de enero a diciembre del año 2021, conforme a las directrices recibidas.</t>
  </si>
  <si>
    <t>0760026060001</t>
  </si>
  <si>
    <t>Se ha cumplido al 100% de las actividades planificadas.</t>
  </si>
  <si>
    <t>Girard David Vernaza Arroyo</t>
  </si>
  <si>
    <t>La Universidad Estatal Amazónica, reporta al segundo trimentre del año 2021 una ejecución presupuestaria del 35,06% verificado con cédula presupuestaria con corte al 30 de junio del presente, en relación codifigado y devengado.</t>
  </si>
  <si>
    <t>No se ejecutó lo planificado ya que el proceso de Contratación de Seguridad para inmuebles del MIES, se paralizo por pedido del SERCOP, por existir denuncias de oferentes. El servicio de transporte para personal y de combustible, se declararon desiertos por no recibir ofertas. La Dirección de Infraestructura no recibió recursos necesarios para mantenimientos previstos en el 2021. Se espera asignación de 4.026.000,00 para iniciar los procesos de contratación.</t>
  </si>
  <si>
    <t>Número de Alternativas tecnológicas generadas</t>
  </si>
  <si>
    <t>1768159650001</t>
  </si>
  <si>
    <t>Se cumplió con lo programado</t>
  </si>
  <si>
    <t>UNIVERSIDAD ESTATAL DE BOLIVAR</t>
  </si>
  <si>
    <t>Un valor de $ 2 391,948.45 corresponde a gasto corriente, mientras que un valor de $ 20 ¿775,114.36 que se encuentra en el grupo 84 denominado bienes de larga duración le 
corresponde a inversión para los proyectos a ser transferidos; es por eso que el nivel de ejecución es muy bajo en cedula presupuestaria del sistema Esigef.</t>
  </si>
  <si>
    <t>FREZZIA STEFFANY RUIZ JURADO</t>
  </si>
  <si>
    <t>Inventario de patrimonio cultural</t>
  </si>
  <si>
    <t>Indicador discreto: 99,79%  niñas, niños y mujeres gestantes atendidos en las modalidades DI a través de teletrabajo. En emergencia sanitaria COVID 19, Lineamientos  registro usuarios DI en SIIMIES, lineamientos para reactivación de servicios a nivel nacional. Familias sin conectividad (servicio de internet y/o equipos informáticos).</t>
  </si>
  <si>
    <t>MARÍA DE LA PAZ ALMEIDA</t>
  </si>
  <si>
    <t>La Institución ha cumplido  con sus obligaciones laborales con su personal docente, administrativo y trabajador, así como tambiién con los servidores universitarios pasivos mediante el pago de las pensiones jubilares. Dotación del servicio de internet en el campus universitario, Pago de dividendos de créditos con el BEDE, entre otros</t>
  </si>
  <si>
    <t>Este programa permite la generación de operaciones estadísticas - OE y su publicación en función del Calendario Estadístico 2021. En el segundo trimestre se planificó publicar (36) OE; sin embargo, se publicaron (30), ya que conforme Resolución del CONEC del 19/05/2021 se aprobó la suspensión de la publicación de los índices: IPI-M e IPT-IH-IR,  mientras el INEC implementa la nueva metodología de los índices de producción y puestos de trabajo. Por otro lado, en lo que respecta al Registro Estadístico de Recursos y Actividades de Salud - RAS 2019 no se ha publicado ya que depende de la entrega de información definitiva del MPS. Se han efectuado insistencias oficiales; sin embargo, a la fecha no se cuenta con respuesta alguna.</t>
  </si>
  <si>
    <t>DURANTE EL SEGUNDO TRIMESTRE  SE GRADUARON 523 ESTUDIANTES EN LAS DIFERENTES  CARRERAS DE PRE GRADO Y 30  DE  POSGRADO DE LA UTM</t>
  </si>
  <si>
    <t>Se canceló remuneraciones al personal administrativo de la LOSEP, CÓDIGO DE TRABAJO, gastos operacionales, mantenimientos insumos de laboratorio, servicios básicos, pago de guardianía y seguridad privada, materiales de impresión, especies valoradas y otras  para el normal desarrollo de las actividades académicas, investigación, vinculación y gestión en beneficio de los estudiantes de la Universidad Nacional de Chimborazo,</t>
  </si>
  <si>
    <t>Durante el primer trimestre el CIES ha elaborado 2.170 productos de inteligencia en los siguientes campos: político social, seguridad y defensa, económico, ambiental e internacional, a fin de identificar fenómenos, multidimensionales y multicasuales que representen una amenaza o riesgo para la seguridad integral del Estado, a fin de alertar y neutralizar afectaciones al Estado Ecuatoriano.</t>
  </si>
  <si>
    <t>INSTITUTO SUPERIOR TECNOLOGICO DE ARTES DEL ECUADOR</t>
  </si>
  <si>
    <t>Durante el segundo trimestre 2021, se ha cubierto los pagos referentes a Gastos en Personal, Adquisiciones de Bienes y Servicios; y otros necesarios para cumplir con la gestión institucional</t>
  </si>
  <si>
    <t>mireya tsakimp nankamai</t>
  </si>
  <si>
    <t>El proyecto de vinculación reportado corresponde a la Red de Información de Ayudas ante el COVID 19</t>
  </si>
  <si>
    <t>Pago de remuneraciones a los funcionarios de la SESEIB, por el normal funcionamiento de las actividades planificadas.</t>
  </si>
  <si>
    <t>El Decanato de Vinculación, al periodo reportado cita lo siguiente: Proyecto 1: Fortalecimiento de la unidad de transferencia tecnológica y emprendimiento (Levantamiento de información base en 6 comunidades de la provincia de Pastaza.
Proyecto 2: Fortalecimiento de la Unidad de Educación continua (Levantamiento de necesidades de capacitación y elaboración de plan de capacitación).
Proyecto 3. Fortalecimiento de la Unidad de seguimiento a graduados (Creación de línea base y formulación de plan de actividades para seguimiento a graduados)
 Debido a la pandemia el resto de los proyectos planificados no pudieron ser ejecutados.</t>
  </si>
  <si>
    <t>UNIVERSIDAD ESTATAL PENINSULA DE SANTA ELENA</t>
  </si>
  <si>
    <t>fortalecimiento institucional</t>
  </si>
  <si>
    <t>29</t>
  </si>
  <si>
    <t>La meta está planificada para el trimestre 4</t>
  </si>
  <si>
    <t>LA CGE A EJECUTADO EN EL AÑO 2021, 3734 ACCIONES DE CONTROL, TENIENDO ACCIONES DE CONTROL DE EXAMENES ESPECIALES UN TOTAL DE 1113 ORDENES DE TRABAJO EMITIDAS, DECLARACIONES PATRIMONIALES JURADAS Y PARAISOS FISCALES  UN TOTAL DE 55 ORDENES DE TRABAJO EMITIDAS Y ACTIVIDADES DE CONTROL DE OPERACIONES CONTROL VEHICULAR, VERIFICACIONES PRELIMINARES Y CONTROL CONTINUO UN TOTAL DE 2566 ORDENES DE TRABAJO EMITIDAS.</t>
  </si>
  <si>
    <t>Se cumplió lo programado para el tercer trimestre</t>
  </si>
  <si>
    <t>RECONSTRUCCION Y REACTIVACION PRODUCTIVA DE LAS ZONAS AFECTADAS POR EL TERREMOTO DE ABRIL DE 2016</t>
  </si>
  <si>
    <t>Abastecimiento continuo de la demanda de energía eléctrica del Sistema Nacional Interconectado.</t>
  </si>
  <si>
    <t>ALEXANDRA BEDÓN MAYORGA</t>
  </si>
  <si>
    <t>En el periodo ene-jun el IFCI junto con sus EODs, ha logrado ejecutar el 46.05% que equivale al cumplimiento de actividades de fortalecimiento institucional.</t>
  </si>
  <si>
    <t>CONSEJO NACIONAL DE SALUD, CONASA</t>
  </si>
  <si>
    <t>La Universidad Estatal Amazónica, reporta al cuarto trimentre del año 2021 una ejecución presupuestaria del 90.38%  verificado con cédula presupuestaria con corte al 31 de Diciembre del presente, en relación codifigado y devengado del Programa (01)Administración Central, algunos de los núdos criticos que afectaron la ejecución presupuestaría fueron de indole nacional con la NO aprobación de la Reforma Presupuestaría y el bloqueo a las reformas internas en el ESIGEF, sin embargo en el ultimo bimestre se plantearon estrategias que permitieron alcanzar un nivel bueno de ejecución y administración en general.</t>
  </si>
  <si>
    <t>82</t>
  </si>
  <si>
    <t>Se implementó un modelo óptimo desde la planificación institucional, el cual estabilizó y mejoró la eficiencia en la estructura organizacional y se obtuvo una adecuada ejecución y utilización de los recursos administrativos, financieros, de talento humano y tecnológico para el cumplimiento de la misión institucional, resultando:
- 3 eventos de capacitación organizados y/o gestionados por la Unidad de Talento Humano. 
- 25 servidores que participaron en, al menos, un evento de capacitación</t>
  </si>
  <si>
    <t>Al mes de junio se cuenta con 5 instrumentos de acuerdos de cooperación en defensa de los derechos de las personas en situación de movilidad humana con los siguientes actores: Programa Mundial de Alimentos, Ministerio de Producción, Comercio Exterior, Inversión y Pesca, Ministerio de Trabajo, Consejo Nacional Electoral, Declaración conjunta sobre Movilidad Humana de ciudadanos venezolanos en la Región.</t>
  </si>
  <si>
    <t>ADMINISTRACION TECNICA Y COMERCIAL DEL SISTEMA NACIONAL INTERCONECTADO E INTERCONEXIONES INTERNACIONALES</t>
  </si>
  <si>
    <t>Sin Indicador</t>
  </si>
  <si>
    <t>COMO RESULTADO DEL PRIMER TRIMESTRE 2021, LA EJECUCIÓN DEL PROGRAMA 76, ESTA CONFORMADO POR COMPONENTES COMO LA PROMOCIÓN DE ARTESANOS, A TRAVÉS DE EVENTOS DE EXPOSICIÓN, FORMACIÓN TÉCNICA, DIFUSIÓN DE MATERIAL BIBLIOGRÁFICO, EXHIBICIONES MUSEALES CON LAS PIEZAS QUE REPOSAN EN LA RESERVA DEL CIDAP. CABE INDICAR QUE A PESAR DE LA SITUACIÓN QUE VIVE EL PAÍS, Y AÚN MÁS EL SECTOR ARTESANAL Y CULTURAL, LA INSTITUCIÓN HA REALIZADO ACTIVIDADES EN BENEFICIO DEL MISMO, TENIENDO EN PRESENTE QUE EL APOYO PARA QUE ESTE SECTOR SURGA HA DEPENDIDO DE LAS DISTINTAS DISPOSICIONES POR PARTE DEL COE.</t>
  </si>
  <si>
    <t>Se han realizado eventos de difusión científica de manera virtual, las cuales no representan un gasto presupuestario, sin embargo, se ha fortalecido
las acciones que sustentan la razón del ser el INABIO.</t>
  </si>
  <si>
    <t>La dotación de textos, uniformes y servicio de transporte escolar se mide al inicio de cada periodo escolar, lo que significa que será en el 2do trimestre para el periodo escolar Costa 2021-2022 y en el 4to trimestre para el periodo escolar Sierra 2021-2022. Durante el primer trimestre 2021, a nivel nacional, se han beneficiado con alimentación escolar a 2.931.500 estudiantes.</t>
  </si>
  <si>
    <t>En este periodo se ejecutaron varias actividades como: 1.- Planificación de la Dirección de Gestión de la Calidad; 2.- Procedimientos del Sistema de Gestión de la Calidad aprobados por HCU mediante Resolución: 0228-CU-P-2021: Gestión por Procesos, Auditoría Interna de Calidad, Información Documentada de Calidad, Gestión de la información para los procesos de aseguramiento de la calidad, Acciones correctivas, preventivas o mejoras y Procedimiento Plan de aseguramiento de la calidad</t>
  </si>
  <si>
    <t>mauricio tamayo</t>
  </si>
  <si>
    <t>82</t>
  </si>
  <si>
    <t>La Unidad de Análisis Financiero y Económico remitió un total de 292 Informes Ejecutivos en el segundo trimestre del 2021, cumpliendo un 100% con la meta propuesta; en el período enero - junio 2021 se remitieron 615 Informes Ejecutivos.</t>
  </si>
  <si>
    <t>Para el mes de marzo se alcanzó:
1) El 50% de Recaudación de excedentes de empresas públicas de la Función Ejecutiva
2) El 5.32% de ingresos no petroleros del PGE sobre el PIB
3) El 25 % de deuda pública desembolsada sobre deuda pública presupuestada
4) El 86% de pagos efectuados respecto a los pagos autorizados
5) El 100% de cobertura de ingresos permanentes sobre egresos permanentes del PGE
6) El 15% de ejecución del gasto no permanente del PGE
7) El 94.70% de cobertura en consolidación de Estados Financieros del Sector Público no Financiero
8) El 3.09% de gasto primario del PGE como porcentaje del PIB</t>
  </si>
  <si>
    <t>Sin Resultado</t>
  </si>
  <si>
    <t>MINISTERIO DE ENERGIA Y RECURSOS NATURALES NO RENOVABLES</t>
  </si>
  <si>
    <t>Considerando al 31 de diciembre 2021, las particularidades por modalidad de atención ciudades de acogida finalizado 1.250 generación formato firma 8000 liquidado 4.250 total 13.500, mendicidad generación formato firma 2.240 liquidado 80 total 2.320, ETI generación formato firma 11.630, y habitantes de calle generación formato firma 120, con un total general de 27570 reporte SIIMIES al 31-12-2021.</t>
  </si>
  <si>
    <t>Atención en Desarrollo Integral a Personas con Discapacidad</t>
  </si>
  <si>
    <t>La entrega de textos escolares se reportará en el último trimestre. Durante el 3er trimestre 2021, se han beneficiado con alimentación escolar a 2.707.853 estudiantes; se ha realizado la contratación de servicio de transporte escolar hasta diciembre de 2021 para una Unidad Educativa del Distrito 17D06, por un monto de $ 4.663,17, beneficiando a 30 estudiantes.</t>
  </si>
  <si>
    <t>TERCER TRIMESTRE: Durante el tercer trimestre del año 2021dentro del programa presupuestaria 01 ADMINISTRACION CENTRAL, se ejecutó un monto de $ 243.350,73, correspondiente al 23,66% de un monto codificado de 1.028.365,25. Al finalizar el tercer trimestre de 2021 el devengado de este programa presupuestario es de 734.092,69, de un monto de 1.028.365,92 Usd. es decir una ejecución total del programa 01 del 71,38%</t>
  </si>
  <si>
    <t>De 155 actividades operativas planificadas para el primer trimestre del 2021 se ejecutaron 137, dando un porcentaje de cumplimiento del 88%.</t>
  </si>
  <si>
    <t>Se han planteado 3 objetivos estratégicos homologados con 5 indicadores, de estos se han cumplido los 3 al 100%; 1 al  91% el mismo que hace referencia a la ejecución del presupuestaria y 1 al  91% que esta relacionado con el cumplimiento de los planes de acción de mejora.</t>
  </si>
  <si>
    <t>En el presente trimestre la Dirección Técnica de Laboratorios de Vigilancia y Referencia Nacional, ha cumplido con los tiempos de respuesta de entrega de resultados acorde a lo establecido al portafolio de servicios, para la ejecución de pruebas especializadas de los laboratorios de los Centros de Referencia Nacional realizando un total de 149,675 pruebas especializadas. Durante el periodo 2021 se ha logrado ejecutar el 84,34% del presupuesto destinado para la Vigilancia en Salud Pública frente a la emergencia sanitaria actual, cabe indicar que hubieron trimestres que no se cumplió con la meta establecida debido a que los datos detallados están sujeto a variaciones acorde a la situación epidemiológica del país, lo cual puede presentar un aumento o disminución de casos y de las muestras recibidas por el MSP.</t>
  </si>
  <si>
    <t>REGULACION DESARROLLO Y PROMOCION DE LA INFORMACION Y COMUNICACION</t>
  </si>
  <si>
    <t>En el cuarto trimestre de 2021, la ejecución del Programa Administración Central (01) supero la meta planteada, lo que apalanca la ejecución anual institucional.</t>
  </si>
  <si>
    <t>DESARROLLO Y SERVICIOS PORTUARIOS</t>
  </si>
  <si>
    <t>Joselyn Goyes</t>
  </si>
  <si>
    <t>Cumplimiento de acciones de regulación, control, fomento y desarrollo turístico ejecutadas a nivel nacional</t>
  </si>
  <si>
    <t>1860001610001</t>
  </si>
  <si>
    <t>SEGURIDAD INTEGRAL A LAS MAXIMAS AUTORIDADES DEL PAIS PMI</t>
  </si>
  <si>
    <t>En el segundo trimestre se ha cumplido con el 48% de la ejecución presupuestaria, lo que demuestra una planificación adecuada</t>
  </si>
  <si>
    <t>FORTALECIMIENTO DE LOS SERVICIOS DE EMERGENCIA</t>
  </si>
  <si>
    <t>En el segundo trimestre se planificaron actividades para impulsar la gestión de la biodiversidad biológica.</t>
  </si>
  <si>
    <t>Se ha ejecutado el 100% de las actividades programadas para el porcentaje de preñez en el tercer trimestre 2021. Cabe indicar que no se reporta el total del porcentaje, ya que sobrepasaría  el porcentaje total planificado.</t>
  </si>
  <si>
    <t>Al cierre del cuarto trimestre se cumplió con las actividades planificadas para la administración central.</t>
  </si>
  <si>
    <t>Se evidencia que de acuerdo con la meta planteada, referente al número de estudiantes graduados la misma ha superado en un número de 123 alumnos, siendo la totalidad de 323 graduados en el cuarto trimestre, cabe mencionar que que no se puede ingresar la meta ya que supera el  25% de la meta planificada y el sistema no permite el ingreso del valor real</t>
  </si>
  <si>
    <t>Meta: 95% de operatividad de los aeropuertos nacionales e internacionales bajo la administración de la DGAC.
Resultado: 99,2% promedio de operatividad de los aeropuertos nacionales e internacionales bajo la administración de la DGAC durante el segundo trimestre</t>
  </si>
  <si>
    <t>DANIELLA MEJIA</t>
  </si>
  <si>
    <t>CONSEJO DE ASEGURAMIENTO DE LA CALIDAD DE LA EDUCACION SUPERIOR</t>
  </si>
  <si>
    <t>FOMENTO Y DESARROLLO DEL DEPORTE</t>
  </si>
  <si>
    <t>UNIVERSIDAD TECNICA DE MANABI</t>
  </si>
  <si>
    <t>Se realizó gestiones para la efectividad de las políticas de inversión, control, seguimiento e información.</t>
  </si>
  <si>
    <t>1768038270001</t>
  </si>
  <si>
    <t>Actividades de gestión institucional cumplidas. Se cumplieron con las actividades de los planes de acción de mejora de la gestión institucional programadas para el tercer trimestre. Se cumplió al 100% las actividades programadas en plan estratégico de mejora del clima laboral. Se realizaron las gestiones pertinentes a fin de que se firmen de manera electrónica la mayor cantidad de quipux generados.</t>
  </si>
  <si>
    <t>Sra. Fernanda Córdova Tacuri</t>
  </si>
  <si>
    <t>PLANIFICACION TERRITORIAL PROSPECTIVA</t>
  </si>
  <si>
    <t>Durante el segundo trimestre del 2021 se han desarrollado las actividades del programa administración central de una manera más regular, en relación al año anterior, existe un retraso en la ejecución de algunas actividades por falta de financiamiento, pero las actividades contempladas en el presupuesto se han ejecuado casi en su totalidad.</t>
  </si>
  <si>
    <t>Mantenimiento del Sistema de Balizamiento Marítimo, publicación de los avisos a los navegantes, mantenimiento de los instrumentos náuticos, entre otras.</t>
  </si>
  <si>
    <t>En el período enero a septiembre del 2021 se realizaron 12 evaluaciones: Quiero Ser Maestro Intercultural Bilingüe (QSMAIB)  ¿ Piloto 2021, QSMAIB Conocimientos Específicos, QSMAIB Inglés 2021 y Fortalecimiento de Aprendizajes EGB y BGU; Fortalecimiento de Aprendizajes FDA de Educación General Básica, FDA de Bachillerato General Unificado, Quiero Ser Directivo Razonamiento ¿ Saberes Piloto, Ser Estudiante ¿ SEST Sierra 3ro de BGU, SEST Sierra Ordinarios, Ser Maestro SMAE rezagados (normal, inglés, francés), SMAE Distrito Metropolitano de Quito.</t>
  </si>
  <si>
    <t>27</t>
  </si>
  <si>
    <t>Este indicador se cumplirá en el II semestre del 2021. Sin embargo, se han ejecutado en este trimestre varias actividades para el cumplimiento de este indicador, entre las más importantes, la actualización del Reglamento de Titulación, el Programa de Tutorías académicas y científicas, capacitación docente en áreas específicas de la profesión.</t>
  </si>
  <si>
    <t>Se a atendido la ampliación y rehabilitación de las vías</t>
  </si>
  <si>
    <t>Memorando N°. UPEC-DPDI-2021-038-M,  el avance real del cumplimiento de las metas e indicadores correspondiente al primer trimestre enero marzo 2021 muestra claramente una brecha de aproximadamente el 11,66% entre lo planificado y los resultados alcanzados, cabe destacar que en la mayoría de indicadores especialmente las unidades académicas incrementan los resultados alcanzado al finalizar cada período académico que sería abril y octubre los meses en los que se incrementa el porcentaje de ejecución y cumplimiento de las metas planificadas.</t>
  </si>
  <si>
    <t>FORTALECIMIENTO INSTITUCIONAL</t>
  </si>
  <si>
    <t>FORTALECIMIENTO INSTITUCIONAL</t>
  </si>
  <si>
    <t>UNIVERSIDAD AGRARIA DEL ECUADOR</t>
  </si>
  <si>
    <t>Considerando que el presupuesto institucional fue asignado en el mes de febrero el IFCI ha logrado ejecutar el 22%.</t>
  </si>
  <si>
    <t>En el reporte de diciembre de 2021, la SCPM reportó el 100% (74/74) casos de investigación de abuso del poder de mercado, acuerdos y prácticas restrictivas, prácticas desleales y de concentración económica que cumplen con los tiempos establecidos en la LORCPM y su Reglamento.</t>
  </si>
  <si>
    <t>Durante el primer trimestre del 2021 se ejecutaron acciones de apoyo, en el marco de la planificación operativa anual, que permitieron consolidar la estructura organizacional y mejorar los procesos administrativos de  la entidad.</t>
  </si>
  <si>
    <t>UNIVERSIDAD DE GUAYAQUIL</t>
  </si>
  <si>
    <t>Beivy rivera</t>
  </si>
  <si>
    <t>Objetivo 5: Proteger a las familias, garantizar sus derechos y servicios, erradicar la pobreza y promover la inclusión social.</t>
  </si>
  <si>
    <t>SAMYYR AYALA FLORES</t>
  </si>
  <si>
    <t>Se ha ejecutado según lo planificado en el POA, apoyo a 50 federaciones ecuatorianas para el alto rendimiento y pago de servicios para el mantenimiento del centro médico del Ministerio del Deporte</t>
  </si>
  <si>
    <t>El MDT logró un cumplimiento del segundo trimestre 2021 del 23.31% de ejecución de acuerdo a la cédula presupuestaria, es importante mencionar que existieron asignaciones tardías por parte del MEF en el primer trimestre lo que ha dificultado la ejecución de los recursos en el segundo trimestre al segundo trimestre se cumple el 44.88% de ejecución.</t>
  </si>
  <si>
    <t>PLAN RELAMPAGO</t>
  </si>
  <si>
    <t>Sin resultado</t>
  </si>
  <si>
    <t>91</t>
  </si>
  <si>
    <t>El avance está en función de las metas planteadas.  El 21% de cumplimiento corresponde a los desplazamientos de técnicos a territorio (viáticos y pasajes en el interior) en el ámbito de gobernabilidad y política; procesos de diálogo y concertaciones en los sectores económicos, sociales y políticos, GADs y alertas de conflictos de la Zona. El 1 % que no se cumplió, responde a la inestabilidad operativa en el SINAFIP  y retorno al esigef que conllevo a retrasos en iniciar las actividades de acuerdo a lo planificado.</t>
  </si>
  <si>
    <t>Meta: 95% de operatividad de los aeropuertos nacionales e internacionales bajo la administración de la DGAC.
Resultado: 99,73% promedio de operatividad de los aeropuertos nacionales e internacionales bajo la administración de la DGAC durante el primer trimestre</t>
  </si>
  <si>
    <t>Devengamiento realizado en el mes de octubre del 2021</t>
  </si>
  <si>
    <t>ANDREA MESIAS</t>
  </si>
  <si>
    <t>En este programa se cumple con lo programado.</t>
  </si>
  <si>
    <t>Objetivo 5: Proteger a las familias, garantizar sus derechos y servicios, erradicar la pobreza y promover la inclusión social.</t>
  </si>
  <si>
    <t>María Antonieta Marcial M.</t>
  </si>
  <si>
    <t>INDICE DE SERVICIOS DE INTEROPERABILIDAD</t>
  </si>
  <si>
    <t>Juan José Vizcaíno figueroa</t>
  </si>
  <si>
    <t>Durante este trimestre se aprobó el proyecto de investigación "Genotipificación del virus SARS-COV-2 y seguimiento clínico de pacientes  positivos para COVID-19 en dos hospitales de la ciudad de Guayaquil", el INSPI recibió un documento de aprobación del Comité de Ética de Investigación en Seres Humanos reconocido por el Ministerio de Salud Pública y/o aprobación de la Dirección Nacional de Inteligencia de la Salud.</t>
  </si>
  <si>
    <t>91</t>
  </si>
  <si>
    <t>No se ha logrado realizar los pagos de los procesos de contratación efectuados ya que los mismos fueron adjudicados a finales de este trimestre y cuya ejecución será visible en el último trimestre. Se han cancelado las remuneraciones en los tiempos establecidos. Como se puede observar se mantiene una constante en el porcentaje de ejecución.</t>
  </si>
  <si>
    <t>Daniela Reinoso</t>
  </si>
  <si>
    <t>Suscripción de convenios con centros y casas de acogida</t>
  </si>
  <si>
    <t>Programa presupuestario de arrastre que está finiquitando pagos de proyectos de inversión.</t>
  </si>
  <si>
    <t>Disponibilidad del Sistema Oficial de Contratación del Estado</t>
  </si>
  <si>
    <t>Articulación de las organizaciones e instituciones para fomentar y fortalecer a la Soberanía Alimentaria y nutrición culturalmente apropiada.</t>
  </si>
  <si>
    <t>Durante el primer semestre se alcanzó el 65,38% de cumplimiento de la meta de ahorro (26%) a través de la herramienta de catálogo electrónico. Se generó un ahorro aproximadamente de 25.2 millones de dólares en procesos de régimen común y adquisiciones realizadas a través de catálogo electrónico</t>
  </si>
  <si>
    <t>- Se ejecutó el pago de nómina correspondiente al tercer trimestre del año 2021.
- Se realizaron contrataciones utilizando los procedimientos de subasta inversa electrónica (1), catálogo electrónico (1) e ínfima cuantía (4). El valor presupuestado para todas las contrataciones fue de US$ 49.991,39 más IVA.
- Durante el tercer trimestre del año se ejecutaron 2 eventos de capacitación a través de la Contraloría General del Estado, en los cuales participaron 2 servidores cumpliendo con el 70% del total del plan anual de capacitación.
- Se atendió el 100% de los tickets de soporte técnico generados</t>
  </si>
  <si>
    <t>Se ha cumplido con el 94% de la meta establecida  para  el  segundo  trimestre  del  2021,  del programa  01  Administración  Central.</t>
  </si>
  <si>
    <t>La meta planificada para el año 2021 es de 119 alumnos graduados de los cuales 71 se encuentran planificadas el primer semestre y 48 el segundo semestre; la meta cumplida con corte al 30 de junio de 2021, fue de 78 alumnos graduados de tercer nivel, es decir, se superó la meta planificada (110%); esto representa el 65,55 % de cumplimiento de la meta anual.</t>
  </si>
  <si>
    <t>La Universidad de Guayaquil  actualmente tiene 50.000 estudiantes matriculados, para el primer semestre del año 2021, la Universidad de Guayaquil tiene un total de 2,322 docentes, por lo tanto se logra cumplir con 3276 estudiantes graduados.</t>
  </si>
  <si>
    <t>Programa referente a las actividades resultantes de los procesos de asesoría y apoyo de la institución. Durante el tercer trimestre se evidencia un cumplimiento del 75% frente al 75% programado</t>
  </si>
  <si>
    <t>Se realizan actividades administrativas y emitieron políticas públicas, para el otorgamiento de becas nacionales, internacionales y ayudas económicas, a través de 128 servidores, dentro de la Subsecretaría de Fortalecimiento del Talento Humano. Estas políticas son puestas en marcha, a través de financiamiento de proyectos de inversión y corriente</t>
  </si>
  <si>
    <t>Restricciones en Esigef para modificaciones hacia grupo 84, arrastre de retrasos de III Trimestre en la ejecución de procesos, los principales resultados fueron:
*CI: 63 actividades Plan de Comunicación Estratégica
*Secretaría General: 13.792 copias certificadas y certificaciones 
*TTHH: 16 eventos de capacitación
*Administrativa: 38 Procesos PAC ejecutados; 23 Mantenimientos vehiculares; 354 Órdenes de gasto despachadas 
*TICs: 7 Mant. informáticos; 4.347 soporte usuarios</t>
  </si>
  <si>
    <t>Actividades de gestión institucional</t>
  </si>
  <si>
    <t>Dentro de este programa se han ejecutado controles militares, patrullajes, protección a las áreas reservadas de seguridad terrestres; operaciones navales de patrullaje, exploración, interdicción y protección a las áreas reservadas de seguridad en los espacios acuáticos; y, operaciones de protección del espacio aéreo que han permitido en el transcurso del año monitorear y defender la integridad del territorio nacional. No se llega a cumplir la meta planificada, dado el apoyo adicional que Fuerzas Armadas ha brindado al Estado, mediante operaciones de apoyo a la Policía Nacional y otras instituciones competentes, en el control de movilidad y demás restricciones impuestas por la pandemia sanitaria; así como al cumplimiento del Plan Nacional de Vacunación contra el Covid 19.</t>
  </si>
  <si>
    <t>Se cumplió con la programación en el cuarto trimestre. Este programa presupuestario hace referencia a las actividades de gestión institucional cumplidas. Se ejecutó el 91,79% de presupuesto relacionado a gastos que contribuyan a la operación y funcionamiento de la entidad como: servicios básicos, mantenimiento de vehículos, seguridad y vigilancia entre otros.</t>
  </si>
  <si>
    <t>Durante el segundo trimestre se planificaron actividades para impulsar la gestión sustentable de los recursos hídricos.</t>
  </si>
  <si>
    <t>Programa que contempla gasto no permanente, el proyecto de inversión Transformación del Sistema de Rehabilitación Social a nivel nacional.</t>
  </si>
  <si>
    <t>Tasa per cápita de producción científica</t>
  </si>
  <si>
    <t>El Plan Integral de Reconstrucción de las Zonas afectadas por el terremoto de abril de 2016, ha venido ejecutándose en las provincias de Esmeraldas, Manabí y Santo Domingo de lso Tsáchilas.  Al mes de septiembre de 2021, registra un avance global de 83.71%.</t>
  </si>
  <si>
    <t>ATENCION INTEGRAL PARA PERSONAS ADULTAS EN CONFLICTO CON LA LEY</t>
  </si>
  <si>
    <t>Se cumple con lo programado en el periodo enero - septiembre 2021, los principales resultados son: 
* 10 eventos de capacitación realizados
* 90% de avance de elaboración de metodologías de evaluación de los instrumentos para ordenamiento territorial, uso y gestión del suelo4
* 100% de sanciones administrativas y civiles emitidas, a los entes controlados, conforme a los plazo establecidos en la Normativa legal vigente.
* 10 normas y/o resoluciones emitidos para la vigilancia y control de los entes controlados.
* 100% de los instrumentos para ordenamiento territorial, uso y gestión del suelo registrados en el Sistema Información Territorial</t>
  </si>
  <si>
    <t>LUIS BUENAÑO</t>
  </si>
  <si>
    <t>Se cumplió con la programación en el Primer trimestre</t>
  </si>
  <si>
    <t>ADMINISTRACION DE BIENES PUERTOS Y PARQUES</t>
  </si>
  <si>
    <t>El programa de administración central considera el monto de las remuneraciones (grupo 51) de las áreas de procesos adjetivos y demás gastos como: servicios básicos, mantenimiento, vigilancia, entre otros, que contribuyen con las operaciones y funcionamiento de la entidad, cumpliendo con la programación del cuarto trimestre.</t>
  </si>
  <si>
    <t>Pago de remuneraciones  a 32 funcionarios de apoyo. Además se realizó las siguientes actividades relevantes para el normal funcionamiento de la Institución: Mantenimiento y reparación de vehículos; adquisición de repuestos para los vehículos; adquisición de póliza de bienes inmuebles; pago de contrato de servicios de conectividad e internet para la Plataforma Pedagógica Intercultural Bilingüe; Mantenimiento de equipos de impresora; Pago de pagina web hosting.</t>
  </si>
  <si>
    <t>Se registra la cobertura de servicio público de energía eléctrica a nivel nacional, con corte al año 2020, siendo esta del 97,20%, una de las más altas a nivel regional. Los indicadores de calidad con corte a este periodo son: 5.01 y 6.33 para FMIk  y TTIk, respectivamente.</t>
  </si>
  <si>
    <t>A marzo de 2021, 3.305 estudiantes fueron matriculadas en las ofertas educativas extraordinarias en los Centros de Privación de Libertad (Fuente: GPR)</t>
  </si>
  <si>
    <t>Fortalecimiento
Institucional</t>
  </si>
  <si>
    <t>UNIVERSIDAD ESTATAL AMAZONICA</t>
  </si>
  <si>
    <t>0960005610001</t>
  </si>
  <si>
    <t>MINISTERIO DE DEFENSA NACIONAL</t>
  </si>
  <si>
    <t>Se ha cumplido el 100% de la meta establecida  para  el  cuarto trimestre  del  2021,  del programa  01  Administración  Central.</t>
  </si>
  <si>
    <t>En el Consejo de Participación Ciudadana y Control Social en el año 2021, se pueden evidenciar los siguientes resultados acumulados: Desarrolló 877 procesos de formación y capacitación implementados en el territorio, de manera presencial y/o virtual. Acompañamiento y asistencia técnica en 175 mecanismos de control social. Elaboró 1.273 informes de admisibilidad de denuncias y calificación de pedidos. Brindó 118 orientaciones jurídicas, elaboró 21 informes de investigación, 82,52% de instituciones y autoridades que cumplieron con el proceso de Rendición de Cuentas, desarrolló 375 espacios de diálogo y reflexión en transparencia y lucha de la corrupción, en articulación con ciudadanía o entidades públicas. Ejecutó 265 procesos de fortalecimiento a asambleas locales ciudadanas y 60 procesos de fortalecimiento a organizaciones sociales; actualmente se llevan a cabo varios procesos de designación  de las máximas autoridades de acuerdo a la Constitución y las Leyes.</t>
  </si>
  <si>
    <t>SE CUMPLIO CON LA PROGRAMACION DEL PRIMER TRIMESTRE</t>
  </si>
  <si>
    <t>El programa pertenece a inversión, por lo que no se ha planificado como gasto permanente.</t>
  </si>
  <si>
    <t>En el tercer trimestre del 2021 se han resuelto  o finalizado el 72.92% de casos de Derechos Humanos y de la Naturaleza que han ingresado a la DPE desde el año 2013, es así que se cumple con el 93.48% de la meta planificada.</t>
  </si>
  <si>
    <t>Autoridad Portuaria de Manta cumple con todas las medidas y protocolos de bioseguridad sanitarias establecidas ante el covid-19 en el Puerto de Manta, especialmente en el Terminal Pesquero y de Cabotaje, manteniéndose operativo 24/7</t>
  </si>
  <si>
    <t>Publicaciones científicas en revistas indexadas</t>
  </si>
  <si>
    <t>Según la planificación, esta meta se ejecutará en el Trimestre Nro. 2 y Trimestre Nro. 4</t>
  </si>
  <si>
    <t>Se cumplió con los pagos referentes a gastos en personal, viáticos, pasajes aéreos y terrestres para el cumplimiento de los planes de supervisión y control;  gastos  en  servicios  básicos,  seguridad, limpieza, transporte en personal y otros  requerimientos institucionales  con  la  finalidad  de    garantizar  la operatividad  y  normal  funcionamiento    de  la  SEPS.</t>
  </si>
  <si>
    <t>NADIA VASQUEZ</t>
  </si>
  <si>
    <t>UNIVERSIDAD TECNICA DE BABAHOYO</t>
  </si>
  <si>
    <t>Objetivo 16: Promover la integración regional, la inserción estratégica del país en el mundo y garantizar los derechos de las personas en situación de movilidad humana.</t>
  </si>
  <si>
    <t>Con fecha 18 de agosto de 2021, el Instituto de Altos Estudios Nacionales -IAEN sufre una modificación DIS-052, realizada por el ente rector del presupuesto el Ministerio de Economía y Finanzas, en apego a sus atribuciones y lo que determina el  Código Orgánico de Planificación y Finanzas Públicas, afectando la fuente de financiamiento 003 de Recursos de Fopedeupo de los grupos de gasto 51 Egresos de Personal, 53 Bienes y Servicios de Consumo y 58 Transferencia y donaciones corrientes. Las mismas reforma que encuentran en estado solicitado, ocasionando que los saldos presupuestarios que se encuentran estos grupos no se puedan comprometer.</t>
  </si>
  <si>
    <t>Se cumplió con la programación en el segundo trimestre. Este programa presupuestario hace referencia a las actividades de gestión institucional cumplidas. Se ejecutó el 61,56% de presupuesto relacionado a gastos que contribuyan a la operación y funcionamiento de la entidad como: servicios básicos, mantenimiento de vehículos, seguridad y vigilancia entre otros.</t>
  </si>
  <si>
    <t>34</t>
  </si>
  <si>
    <t>GESTION DE LA INVESTIGACION</t>
  </si>
  <si>
    <t>En el primer trimestre de 2020 se han graduado un total de 464 estudiantes.  109 de la Facultad de Administración de Empresas, 57 de la Facultad de Ciencias, 34 Facultad de Ciencias Pecuarias, 2 de la Facultad de Informática y Electrónica, 127 de la Facultad de Mecánica, 22 de la Facultad de Recursos Naturales, 113 de la Facultad de Salud Pública</t>
  </si>
  <si>
    <t>Miembros de Fuerzas Armadas participan en estudios de posgrado y de especialización en institutos académicos de otros países; a fin de contar con las herramientas necesarias que permitan aportar con asesoramiento y planificación en el desarrollo de operaciones militares.  Además, se  mantienen relaciones  en  materia  de  defensa  y  seguridad a través de oficinas de cooperación que permite el intercambio de información, capacitación, entrenamiento y adquisición de recursos logísticos, para el fortalecimiento de  capacidades de las Fuerzas Armadas.</t>
  </si>
  <si>
    <t>Ejecución del presupuesto del 28,08%</t>
  </si>
  <si>
    <t>* Se cubrió necesidades operativas para el correcto funcionamiento de la Secretaría</t>
  </si>
  <si>
    <t>ACTIVIDADES Y ACCIONES DE CONTROL EJECUTADAS DE CONTROL EXTERNO (AUDITORÍA GUBERNAMENTAL , EXAMEN ESPECIAL) , CONTROL INTERNO (PREVIO, CONTINUO, POSTERIOR); ADEMÁS, LA EJECUCIÓN DE OPERATIVOS DE CONTROL VEHICULAR, VERIFICACIONES PRELIMINARES Y DE ARRASTRES (AÑOS ANTERIORES), CON ÉNFASIS EN EL ÁMBITO DE SALUD POR LA PANDEMIA COVID-19.</t>
  </si>
  <si>
    <t>24 procesos contratación pública, certificaciones presupuestarias, implementación SGP, 50 documentos levantados, 6 trámites simplificación, 104 actividades PEGCCO, 4 reformas POA, 89 certificaciones POA, seguimiento 48 recomendaciones CGE, convenios interinstitucionales, implementación EGSI V2.0, adquisición licencias, elaboración proyectos tecnológicos, seguimiento 85 procesos judiciales, posicionamiento institucional, boletines prensa, comunicados oficiales, atención medios comunicación, imagen institucional, 9 Resoluciones Directorio y capacitación gestión documental.</t>
  </si>
  <si>
    <t>Actividades de gestión institucional cumplidas. Se cumplieron con las actividades de los planes de acción de mejora de la gestión institucional programadas para el CUARTO trimestre. Se cumplió al 100% las actividades programadas en plan estratégico de mejora del clima laboral.  Se realizaron las gestiones pertinentes a fin de que se firmen de manera electrónica la mayor cantidad de quipux generados.</t>
  </si>
  <si>
    <t>DAVID OTAVALO</t>
  </si>
  <si>
    <t>Estudiantes matriculados en educación inicial (3 a 4 años)</t>
  </si>
  <si>
    <t>GESTION DE LA INVESTIGACION</t>
  </si>
  <si>
    <t>Se gestionó entre otros: 
1. Ejecución de Campañas de difusión - Total: 89.
2. Publicación de Herramientas orientadas al tratamiento periodístico y comunicacional - Total:22
3: Ejecución de Talleres de construcción participativa - Total: 49.
4. Desarrollo protocolos y herramientas de coordinación interinstitucional creados - Total: 14.
5. Informe Técnico investigativo sobre el Análisis situacional de hábitos de consumo mediáticos- Total: 1
6. Desarrollo de actividades académicas ejecutadas - Total: 14</t>
  </si>
  <si>
    <t>El MDT logró un cumplimiento para el cuarto trimestre del 31,65% de acuerdo a la cédula presupuestaria, y se tiene una ejecución acumulada del 99.73%, en este periodo se registra una  ejecución menor debido a que el primer trimestre se registro un sobrecumplimiento.</t>
  </si>
  <si>
    <t>En el periodo enero - diciembre 2021; se cumplió con las siguientes metas: 8 evaluaciones: 1.  Quiero Ser Maestro Intercultural Bilingüe ¿ Piloto 2021, 2. Quiero Ser Maestro Intercultural Bilingüe ¿ Conocimientos Específicos 2021_ Ordinarios, 3. Quiero Ser Maestro Intercultural Bilingüe ¿ Inglés 2021_ Ordinarios, 4. Fortalecimiento de Aprendizajes EGB, 5. Fortalecimiento de Aprendizajes BGU, 6. Ser Directivo Piloto, 7. Ser Maestro Saberes Disciplinares- Rezagados y 8. Ser Estudiante en la Infancia Costa y Sierra. Instrumentos evaluados con pruebas estadísticas: 1.Quiero Ser Maestro Intercultural Bilingüe - Conocimientos Específicos, 2. Ser Estudiante 2021 Piloto, 3. Quiero Ser Directivo Piloto, 4. Ser Maestro Rezagados Conocimientos Específicos, 5. Ser Maestro Recategorización Distrito Metropolitano de Quito rezagados conocimientos específicos, 6. Ser Estudiante piloto 7. Ser Estudiante en la Infancia piloto. 1.634 ítems elaborados y validados. 4 estudios: 1.Involucramiento Parental y Rendimiento Académico en Estudiantes de 7mo Educación General Básica, 2. Trabajo infantil en los Estudiantes de Cuarto de Educación General Básica, 3.Boletín Lectura y Educación: Interés lector y su incidencia en la Prueba Ser Estudiante del ciclo 2018-2019, 4. Rendimiento escolar en estudiantes del último año de Educación General Básica EGB. Y se generaron 1531 informes: QSMA-IB Saberes - ordinarios 1268, QSMA-IB Saberes - reprogramados 135 y Fortalecimiento de Aprendizajes (FDA) 128</t>
  </si>
  <si>
    <t>Las Entidades Adscritas al Ministerio de Defensa Nacional, como el Instituto Geográfico Militar continúa proporcionando asesoramiento técnico y generó información en apoyo a Instituciones del Estado; así como asesoría técnica. El Instituto Oceanográfico y Antártico de la Armada ha elaborado, actualizado y aprobado cartas náuticas. Santa Bárbara EP ha brindado servicios logísticos de la Defensa (armas, municiones y blindajes), para satisfacer las necesidades de Instituciones del Estado y empresas privadas. Astilleros Navales Ecuatorianos sigue avanzando en varios proyectos de construcción para la Armada del Ecuador; así como ingeniería, implementación, integración, verificación, transición, validación y puesta en operación de Sistemas de Mando y Control.</t>
  </si>
  <si>
    <t>Los proyectos se ejecutan de conformidad con el período académico institucional.</t>
  </si>
  <si>
    <t>La Unidad de Análisis Financiero y Económico remitió en el tercer trimestre 2021 (período julio - septiembre) un total de 351 Informes Ejecutivos a la Fiscalía General del Estado, cumpliendo un 100% la meta propuesta.</t>
  </si>
  <si>
    <t>Dentro de este programa se encuentra el pago de remuneraciones del personal de nómina; así como también, rubros tales como: seguridad y vigilancia, servicio de correo, servicio de aseo, entre otros.</t>
  </si>
  <si>
    <t>Se atendieron 231.370 solicitudes ciudadanas que corresponde asesorías, patrocinios y causas de mediación a nivel nacional, a personas en condición económica, social y cultural de vulnerabilidad o estado de indefensión, garantizando pleno acceso a la justicia en concordancia con lo establecido en la Constitución de la República del Ecuador y Código Orgánico de la Función Judicial, adicionalmente se devenga el valor por concepto de operaciones en territorio y la nómina del personal misional. Durante el tercer trimestre se ejecutó un valor de $18.741.087,85 de un codificado de $26.518.391,62.</t>
  </si>
  <si>
    <t>La Institución tiene un Plan de Vinculación actualizado aprobado por el Honorable Consejo Universitario con Resolución: 0596-CU-P-2021 del 29 de junio del presente, el mismo que está vigente a la fecha. Para los  periodos  académico: octubre 2020 - febrero 2021;  abril - septiembre 2021, la Universidad  participa  con cuatro programas,  se aprobaron para este año  168 proyectos, y se ejecutaron 123 proyectos con la asistencia técnica de 89 docentes, se insertó a 1.683 estudiantes y se benefició 5.291 personas y se trabajó conjuntamente con (38) entidades cooperantes y no se dispone del informe de ejecución para el 3er trimestre, razón por la cual no se detalla algunos resultados relevantes sino solo el primer semestre.</t>
  </si>
  <si>
    <t>Investigaciones científicas ejecutadas</t>
  </si>
  <si>
    <t>Investigaciones científicas ejecutadas</t>
  </si>
  <si>
    <t>Gestión del pago del seguro de depósitos</t>
  </si>
  <si>
    <t>TRANSPARENCIA EN EL SISTEMA NACIONAL DE CONTRATACION PUBLICA</t>
  </si>
  <si>
    <t>Al cierre del primer trimestre se cumplió con lo planificado en la asignación presupuestaria para la administración central.</t>
  </si>
  <si>
    <t>Meta programada para el segundo trimestre</t>
  </si>
  <si>
    <t>Al 31 de diciembre de 2021 se reporta: 2 informes de registros históricos elaborados, 5 informes especializados y estudios de eventos peligrosos en zonas de alta vulnerabilidad. 100% de Conformidad Técnica en Gestión de Riesgos emitidos para proyectos de inversión pública (Sector Agua y Saneamiento,Sector Movilidad y Transporte) con financiamiento multilateral.</t>
  </si>
  <si>
    <t>El monto de aprehensiones de mercancías corresponde a los controles realizados por el Cuerpo de Vigilancia Aduanera y Dirección Nacional de Intervención de productos ingresados de manera NO formal al país. Para este trimestre el monto de las aprehensiones fue de 7,6 millones.</t>
  </si>
  <si>
    <t>2060016740001</t>
  </si>
  <si>
    <t>Entre estos 3 trimestres, se alcanzó el 50,58% de cumplimiento de la meta de ahorro (26%) a través de la herramienta de catálogo electrónico.</t>
  </si>
  <si>
    <t>Sin unidad</t>
  </si>
  <si>
    <t>Se ha garantizado la operatividad de la institución a través del talento humano, servicios básicos y servicios institucionales necesarios.</t>
  </si>
  <si>
    <t>EFICIENCIA ENERGETICA</t>
  </si>
  <si>
    <t>Valeria Ramos</t>
  </si>
  <si>
    <t>Se ha cumplido de acuerdo a la programación en cumplimiento a personas protegidas ingresadas al Sistema de Protección y Asistencia a Víctimas y Testigos de la Fiscalía</t>
  </si>
  <si>
    <t>ing. susana carolina torres pico</t>
  </si>
  <si>
    <t>Fortalecimiento Institucional para el desarrollo de procesos administrativos y de gestión institucional, que incluyen las remuneraciones de los funcionarios a nivel de planta central y zonales, en las que se cuenta con 376 funcionarios.
Así como, la gestión y pago de servicios básicos, tecnologías de la información, contratación de servicio de vigilancia (solo hasta mayo), servicio de limpieza (solo hasta junio)</t>
  </si>
  <si>
    <t>Programa que contempla gasto no permanente, el proyecto de inversión Transformación del Sistema de Rehabilitación Social a nivel nacional.</t>
  </si>
  <si>
    <t>Número</t>
  </si>
  <si>
    <t>En el Consejo de Participación Ciudadana y Control Social hasta el tercer trimestre se pueden evidenciar, los siguientes resultados acumulados: Desarrolló 679 procesos de formación y capacitación implementados en el territorio, de manera presencial y/o virtual. Acompañamiento y asistencia técnica en 137 mecanismos de control social. Elaboró 1021 informes de admisibilidad de denuncias y calificación de pedidos. Brindó 76 orientaciones jurídicas. Desarrolló 234 espacios de diálogo y reflexión en transparencia y lucha de la corrupción, en articulación con ciudadanía o entidades públicas. Ejecutó 167 procesos de fortalecimiento a asambleas locales ciudadanas y 51 procesos de fortalecimiento a organizaciones sociales.</t>
  </si>
  <si>
    <t>1768134230001</t>
  </si>
  <si>
    <t>Durante el tercer trimestre de 2021, 1.358 estudiantes fueron matriculadas en las ofertas educativas extraordinarias en los Centros de Privación de Libertad. Durante el 2021, 5.839 estudiantes fueron matriculadas en las ofertas educativas extraordinarias en los Centros de Privación de Libertad. (Fuente GPR).</t>
  </si>
  <si>
    <t>Dentro de lo relacionado al programa 01 - Administración Central, contamos con la ejecución de gastos de personal del área administrativa, gastos de mantenimiento, adquisición de bienes y servicios de consumo (entre ellos servicios de seguridad y limpieza), pago de servicios básicos, entre otros.</t>
  </si>
  <si>
    <t>PRIMER TRIMESTRE: En el Programa 55 FORTALECIMIENTO DE LA ECONOMÍA POPULAR Y SOLIDARIA, se ejecutó un monto de $ 437.916,10 correspondiente al 22,86%, de un monto codificado de $ 1.915.303,82 Se han fortalecido 2.263 actores en temas organizativos, administrativos, financieros y técnicos, también alcanzó $ 11.222.199,68 como monto de ventas en el mercado nacional e internacional de OEPS y UEP apoyadas por el IEPS. 21 nuevas OEPS/UEPS, articuladas a financiamiento y cofinanciamiento. Finalmente, se ejecutó 1 evento de difusión sobre conocimiento de la EPS con instituciones académicas y/o actores que promueven la EPS.</t>
  </si>
  <si>
    <t>Durante este trimestre, el Comité expedito aprobó el protocolo de investigación codificado con el N° 010-2020 CORRESPONDE A LA SATISFACCIÓN DE LOS CONDICIONAMIENTOS DEL PROTOCOLO No. 010-2020: ¿GENOTIPIFICACIÓN DEL VIRUS SARS-COV-2 Y SEGUIMIENTO CLÍNICO DE PACIENTES POSITIVOS PARA COVID-19 EN DOS HOSPITALES DE LA CIUDAD DE GUAYAQUIL¿, A SU VEZ SUBSANACIÓN DEL PROTOCOLO No. 010-2020: ¿GENOTIPIFICACIÓN DEL SARS COV 2 EN ECUADOR MEDIANTE TECNOLOGÍA GENÓMICA Y CORRELACIÓN DE LINAJES CON CASOS LEVES, MODERADOS, SEVEROS Y GRAVES DE COVID-19 EN LA CIUDAD DE GUAYAQUIL, DURANTE EL 2020-2022¿) (PROTOCOLO No. 010-2020, SEGUNDA SUBSANACIÓN)</t>
  </si>
  <si>
    <t>Número</t>
  </si>
  <si>
    <t>Al mes de septiembre de 2021;  728.270 documentos fueron generados en el sistema Quipux de los cuales 656.164 cuentan con firma electrónica. Este indicador es configuración discreta y la meta trimestral es del 70% que se encuentra cumplida.</t>
  </si>
  <si>
    <t>Se han ejecutado los pagos de Nóminas mensuales, así como décimo tercer, décimo cuarto, fondos de reserva y liquidaciones del ex personal de la URS. Reforma por el pago de alícuota por el convenio de uso que mantiene la Institución con la Secretaria Técnica Plan Toda Una Vida. Pago de servicios básicos, adquisición de materiales de aseo y otros servicios generales.</t>
  </si>
  <si>
    <t>En el  Cuarto Trimestre del 2021  la ejecución de metas alcanzó el 25,00 %, con una ejecución  acumulada  del 98,00 %.   que corresponde a la ejecución de las metas en base a planificación operativa,  reportada en la heramienta GPR  por las unidades administrativas.</t>
  </si>
  <si>
    <t>El manejo del sistema Esigef se ha  mantenido normal por ende se han  cancelado las remuneraciones en los  tiempos establecidos. Como se puede  observar se mantiene una constante en el  porcentaje de ejecución. El pago de liquidaciones de haberes de la  Subsecretaria Plan Toda Una Vida, de ex  servidores que quedaron cesantes.</t>
  </si>
  <si>
    <t>En el programa de 01-Administración Central se concentran los recursos asignados al desarrollo transversal del MINTUR, en este programa se agrupan los requerimientos de todas las unidades de apoyo, las unidades desconcentradas y el Despacho Ministerial; así como también el monto correspondiente a nómina referente a los puestos en procesos adjetivos.
Cabe mencionar que debido a la emergencia sanitaria que atraviesa el país debido al COVID 19, algunas de las acciones planificadas han retrasado su ejecución.</t>
  </si>
  <si>
    <t>Considerando que el sistema no permite ingresar indicadores de reducción y el objetivo de este indicador es que las declaraciones con otros canales de aforo diferente al automático disminuyan, se ha colocado meta únicamente en el último trimestre reflejando a dónde buscamos llegar al final del año 2021. Con el antecedente expuesto, se informa que los resultados al 3er trimestre es que el 18.51%  de las declaraciones tuvieron un canal de aforo diferente al automático, lo cual fue mejor al planteado (19% a ese mismo período).</t>
  </si>
  <si>
    <t>El cumplimiento de la meta al tercer trimestre corresponde al reporte del SGA, módulo Graduados.</t>
  </si>
  <si>
    <t>REGULACION Y CONTROL DEL AGUA</t>
  </si>
  <si>
    <t>Se aprobó cartografía Multiescala 5K en formato *. gdb  de  4241,4 Km2: ALTIMETRIA (4241,4  Km2). PLANIMETRIA (4065,0 Km2). *.gdb (4241,4  Km2)                                                      
Se presenta 141 km2 en más de lo planificado, porque se obtiene de sumatoria de bloques Íntegros trabajados durante el trimestre (no se puede afectar la integración de bloques solo para coincidencia de valores). Así habrá trimestres que por igual razón no se alcanzará la producción trimestral planificada. Se realizo: Aplicación de planes de acción presentados como: Capacitación/sociabilización  periódica  a todo el personal del Proceso. Estabilidad del personal técnico en producción Multiescala.</t>
  </si>
  <si>
    <t>Se realizó la ejecución presupuestaria de $841035.95 equivalente al 98.81%</t>
  </si>
  <si>
    <t>DESARROLLO DE LOS SECTORES ENERGETICOS Y RECURSOS NATURALES NO RENOVABLES</t>
  </si>
  <si>
    <t>COOPERACION INTERNACIONAL PARA CONTRIBUIR A LA PAZ REGIONAL Y MUNDIAL</t>
  </si>
  <si>
    <t>Se cumplió con la programación del tercer trimestre.</t>
  </si>
  <si>
    <t>Programa de arrastre con rubro no permanente</t>
  </si>
  <si>
    <t>ANA CARCHI PAUCAR</t>
  </si>
  <si>
    <t>yadira prieto</t>
  </si>
  <si>
    <t>La ejecución presupuestaria total de la Universidad con corte a 31 de Diciembre de 2021,  alcanzó el 77,84% del monto codificado que representa el 85,54% de lo planificado.  Es importante señalar que para regularizar el presupuesto institucional se debió cumplir con las diferentes disposiciones de los organismos estatales, disponiendo de un presupuesto estructurado en el mes de  marzo y el inicio de la ejecución del gasto no permanente a partir de mayo, adicionalmente el MEF ha ido incorporando de manera paulatina el presupuesto de saldos de caja, incidiendo en los resultados de la ejecución presupuestaria.  Adicionalmente existe una diferencia entre el codificado del sistema y del Esigef de ESPE en eñ programa 01 por 24.080,03 que es del grupo de gasto  53.- modificación presupuestaria con la finalidad 24,080.03 24,080.03 2 8412 de redistribuir los saldos no ejecutados de las universidades y escuelas politécnicas públicas en el presente ejercicio fiscal. En atención al oficio Nro. SENESCYT-SENESCYT-2021-1593-CO del 17 de diciembre de 2021, y reuniones mantenidas entre SENESCYT, MEF e IES</t>
  </si>
  <si>
    <t>ESTUDIOS REHABILITACION TERMINACION DE OBRAS DE INFRAESTRUCTURA Y TECNIFICACION DEL RIEGO</t>
  </si>
  <si>
    <t>283 proyectos de investigación en ejecución que abarcan áreas fundamentales para el desarrollo nacional. De los cuales, 15 cuentan con contraparte de empresas nacionales e internacionales. 209 publicaciones en revistas indexadas en SCOPUS/WoS realizadas por profesores.17 propuestas de captación de fondos externos no reembolsables fueron presentadas, de las cuales 2 propuestas fueron aprobadas.</t>
  </si>
  <si>
    <t>PATRICIO SALAZAR</t>
  </si>
  <si>
    <t>PROGRAMA DE DESARROLLO REGIONAL AMAZONICO</t>
  </si>
  <si>
    <t>Cobertura de transferencias monetarias  a personas en condiciones de vulnerabilidad y extrema pobreza</t>
  </si>
  <si>
    <t>Se cumplieron con los objetivos establecidos.</t>
  </si>
  <si>
    <t>1760002010001</t>
  </si>
  <si>
    <t>PARLAMENTO ANDINO (OFICINA NACIONAL)</t>
  </si>
  <si>
    <t>Enero - Diciembre 2021 se abasteció una demanda de potencia máxima del país de 4207.8 MW, con un pico de 4480.6 MW considerando exportaciones de 355 MW a Colombia y 49.4 MW a Perú; y, en el ámbito nacional 26957.1 GWh de demanda de energía, abastecidos mediante el despacho económico de los recursos de generación, minimizando el costo de operación. Se obtuvo una participación de generación renovable total del 92.1%; siendo el 91.0% generación hidroeléctrica y 1.1% otras fuentes no convencionales. La operación del sistema requirió la participación de generación termoeléctrica del 6.5% y de importaciones de energía eléctrica por 357.1 GWh, con un aporte del 1.36% en la composición total. Se exportó un total de 522.8 GWh; 91.7% (479.4 GWh) fueron transferidos a Colombia y el 8.3% (43.4 GWh) a Perú.</t>
  </si>
  <si>
    <t>1768176820001</t>
  </si>
  <si>
    <t>El Programa 56 - para el resultado del período se consideran las acciones de promoción y mercadeo realizadas (destino Ecuador).
Cabe mencionar que debido a la emergencia sanitaria que atraviesa el país debido al COVID 19, algunas de las acciones planificadas ha retrasado su ejecución. A continuación se puede observar los siguientes indicadores:
1 ruta aérea directaal Ecuador recuperada por gestión institucional Post-Covid-19
16 Número de frecuencias aéreas recuperadas impuilsadas por gestión institucional para la reactivación post-Covid-19
490 Número de emprendedores o empresarios turísticos asistidos, asesorados o capacitados en emprendimientos
5 Número de mercados en los cuales se realiza la promoción del destino Ecudor a nivel internacional
16 Número de productos y destinos en los cuales se realiza promoción</t>
  </si>
  <si>
    <t>En el cuarto trimestre se ha cumplido con el 85% de la ejecución presupuestaria (dicho porcentaje representa los recursos provenientes de montos fiscales 001 y montos de donación 701).</t>
  </si>
  <si>
    <t>ricardo granda</t>
  </si>
  <si>
    <t>UNIDAD DE ANALISIS FINANCIERO Y ECONOMICO - UAFE</t>
  </si>
  <si>
    <t>La gestión de procesos gobernantes de apoyo y asesoría cumple con los objetivos institucionales planificados</t>
  </si>
  <si>
    <t>UNIVERSIDAD ESTATAL DEL SUR DE MANABI</t>
  </si>
  <si>
    <t>Objetivo 8: Promover la transparencia y la corresponsabilidad para una nueva ética social.</t>
  </si>
  <si>
    <t>Objetivo 8: Promover la transparencia y la corresponsabilidad para una nueva ética social.</t>
  </si>
  <si>
    <t>Monto de Aprehensiones</t>
  </si>
  <si>
    <t>JAIME JIMÉNEZ</t>
  </si>
  <si>
    <t>ACCESO CIUDADANO A LA JUSTICIA</t>
  </si>
  <si>
    <t>25 proyectos de Vinculación con la Sociedad en ejecución, con lo que se benefician: 300 mujeres embarazadas que acuden al Centro de Salud Universitario Motupe; 15 usuarios de las zonas de riego La Dolorosa y San Antonio del Sistema Aguarongo - Zañe; 30 productores agrícolas de la parroquia Chuquiribamba; 300 estudiantes de diferentes barrios, comunidades, escuelas públicas o escuelas municipales del cantón Loja; 30 juntas barriales y/u organizaciones sociales y locales de las parroquias a las que pertenecen los estudiantes ejecutores del proyecto.</t>
  </si>
  <si>
    <t>Al finalizar el cuarto trimestre 2021, se alcanzó un 98,92% de ejecución presupuestaria en relación al codificado al 31/12/2021. Este programa permite fortalecer la infraestructura física, tecnológica y de talento humano de la institución, con el fin de brindar un servicio de calidad a los usuarios de información estadística.</t>
  </si>
  <si>
    <t>Ejecución del presupuesto del 68.37%</t>
  </si>
  <si>
    <t>Se cumplió con la programación del segundo trimestre.</t>
  </si>
  <si>
    <t>LOGROS: se registraron 169.056 niños tamizados por el MSP. Se reporta 40.865 que es el tope máximo de lo que permite la herramienta un 25% superior de lo planificado. Al finalizar el 2021 se alcanza un registro de 394981 niños tamizados.
NUDOS CRÍTICOS: La alta rotación del personal en las unidades de salud, retrasan los procesos del tamizaje metabólico neonatal. La asistencia a la toma de la muestra del  tamizaje metabólico neonatal, sigue afectada por la pandemia SARSCOV2 o COVID19</t>
  </si>
  <si>
    <t>Pago del servicio de alimentación a personas adultas privadas de la libertad y a adolescentes infractores de los 53 Centros de Privación de Libertad y Centros de Adolescentes Infractores a nivel nacional; brindando este servicio a un promedio mensual de 36.742  privados de la libertad y 329 adolescentes infractores.</t>
  </si>
  <si>
    <t>NORMALIZACION Y EVALUACION DE LA CONFORMIDAD Y METROLOGIA</t>
  </si>
  <si>
    <t>CARMITA MARCELA YÁNEZ GARCÍA</t>
  </si>
  <si>
    <t>Se registra la cobertura de servicio público de energía eléctrica a nivel nacional, con corte al año 2020, siendo esta del 97,20%, una de las más altas a nivel regional.</t>
  </si>
  <si>
    <t>Se obtuvo el 70.11% de ejecución presupuestaria, devengando USD 7.035.752.87 del presupuesto asignado</t>
  </si>
  <si>
    <t>De los 58 proyectos de investigación ejecutados, cinco tienen informe de cierre, se prevee para los próximos trimestres el cierre de los proyectos restantes y el inicio de 30 nuevos proyectos.</t>
  </si>
  <si>
    <t>JACQUELINE MARISOL OLAYA GRANDA</t>
  </si>
  <si>
    <t>CONTROL DE LOS RECURSOS PUBLICOS</t>
  </si>
  <si>
    <t>TATIANA ALVAREZ COBA</t>
  </si>
  <si>
    <t>0968533430001</t>
  </si>
  <si>
    <t>La programación y resultado de cada trimestre no son acumulables. 3.156.736 niños de Educación General Básica matriculados en instituciones educativas de educación ordinaria, de todos los sostenimientos en el periodo escolar 2021-2022 (Sierra) y 2021-2022 (Costa). Fuente: Gestión de Inscripción y Asignación - GIA, periodo 2021-2022, corte 01/10/2021.</t>
  </si>
  <si>
    <t>FOMENTO Y DESARROLLO DE PRODUCCION DE RECURSOS PESQUEROS Y ACUICOLAS CALIDAD E INOCUIDAD Y RIESGOS SECTORIALES</t>
  </si>
  <si>
    <t>1.Avance en el plan de incentivos:Deducibilidad al 50%+al imp. a la renta se alcanzó 68 avales y 7 certificaciones a patrocinadores con una inversión desde el sector privado de $19.500;Impulso cultura alcanzó un monto de $236.327,39 a 37 beneficiarios;y se atendieron 6 solicitudes de exenciones de tributos de comercio exterior para bienes de uso artístico y cultural.2.Plan regulatorio SEAI Deducibilidad del 50%+al imp. a la renta se expide el AM Nro. MCYP-MCYP-2021-0048-A.3.RIEFACP dentro de los avances interinstitucionales se implementó 4 tambos de Lectura con 4028 beneficiarios,la construcción del Plan Vigesimal,Implementación de Formación Docente UNESCO beneficiando a 591 docentes permanentes,se impulsó y acompañó la certificación por competencias.4.Registros verificados en el RUAC:5571</t>
  </si>
  <si>
    <t>Se logró un cumplimiento del 107 % de la programación del segundo trimestre.</t>
  </si>
  <si>
    <t>LA JUNTA NACIONAL DE DEFENSA DEL ARTESANO HA VENIDO TRABAJANDO DE MANERA PRESENCIAL, A PESAR QUE NOS ENCONTRAMOS EN EMERGENCIA SANITARIA SE HA CUMPLIDO CON LO ESTABLECIDO PARA EL CUARTO TRIMESTRE 2021.</t>
  </si>
  <si>
    <t>Número.</t>
  </si>
  <si>
    <t>HELENA ALBUJA DELGADO</t>
  </si>
  <si>
    <t>Se han atendido a 19.091 Usuarios pagando un total por todas las protecciones de $12.326.748,29. Las oficinas técnicas zonales entregan la información de manera oportuna a los usuarios víctimas de accidentes de tránsito. Las solicitudes de exoneración de tasa SPPAT han aumentado, como consecuencia de cobro de recargos que no se registraban en el año 2020.La DSES revisa y da seguimiento a la Unidad de Atención al Ciudadano sobre el envío de respuestas por parte de la institución a todas las quejas realizadas. Se logró elaborar y aprobar el catálogo de servicios y procesos, un hito importante que dará paso a la elaboración de los manuales de procesos respectivos.</t>
  </si>
  <si>
    <t>1.Se ha realizan 2 exposiciones en los repositorios de MCYP y se ha logrado que 1'196.098 visitante los repositorios, 706 bienes culturales y patrimoniales en los Archivos Históricos investigados,1495 bienes bibliográficos y recursos consultados en las Bibliotecas. 2. La expedición de la Norma técnica para el manejo y gestión de los bienes archivísticos y bibliográficos de la Colección Nacional del Ecuador, cuyo objeto es regular los procedimientos para la gestión, desarrollo, conservación, investigación y difusión de los bienes archivísticos y bibliográficos que custodia el MCYP.</t>
  </si>
  <si>
    <t>El programa pertenece a inversión, po lo que no se ha planificado como gasto permanente</t>
  </si>
  <si>
    <t>Línea Base para la onstrucción de puentes en la Amazonia.</t>
  </si>
  <si>
    <t>Programa presupuestario de arrastre de proyectos de inversión, se realizó la devolución de recursos al Ministerio de Finanzas en el IV Trimestre. Considerando que no se pudo ejecutar todo el recurso planificado. Observación presentada en el reporte de gasto no permanente</t>
  </si>
  <si>
    <t>LA INSTITUCIÓN HA CUMPLIDO CON SUS OBLIGACIONES CON EL PERSONAL ADMINISTRATIVO Y TRABAJADOR, PENSIONES JUBILARES, CON LAS BECAS ESTUDIANTILES</t>
  </si>
  <si>
    <t>Un valor de $ 2 391 948.45 corresponde a gasto corriente que corresponde al 15 %, y un valor de $ 18.725.357,94 se encuentra en el grupo de gasto 84 les para proyectos de inversión a ser transferidos; es por eso que el nivel de ejecución es muy bajo en cedula presupuestaria del sistema Esigef.</t>
  </si>
  <si>
    <t>Durante el cuarto trimestre del ejercicio fiscal 2021 se alcanzaron los siguientes resultados:        1. La página web institucional tuvo 59.249 visitas con un incremento significativo en relación al año 2020 del 101%; 2. El OPAC (Online Public Access Catalog) facilitó la consulta a 445 usuarios;  3. La Gestión Técnica Científica prestó asesoramiento técnico que permitió el envio de 5 propuestas de estudio técnico al IPGH.Org, 5. Se finalizaron los proyectos de asistencia técnica: Plataforma para la visibilización de la violencia de género en América Latina y Geoeduca de las Américas; 6. Se realizaron 44 eventos científicos on line con la participación de 2.942 participantes.</t>
  </si>
  <si>
    <t>Durante el cuarto trimestre, 1.017 estudiantes fueron matriculadas en las ofertas educativas extraordinarias (alfabetización, post alfabetización, básica, superior y bachillerato) en los Centros de Privación de Libertad. Resultado acumulado del año: 6.856 estudiantes matriculadas en las ofertas educativas extraordinarias (alfabetización, post alfabetización, básica, superior y bachillerato) en los Centros de Privación de Libertad  (Fuente GPR). (Nota: por limitaciones en el sistema, en el resultado del 4to trimestre se colocó el valora máximo permitido de 161)</t>
  </si>
  <si>
    <t>andrea diaz</t>
  </si>
  <si>
    <t>INSTITUTO DE INVESTIGACION GEOLOGICO Y ENERGETICO - IIGE</t>
  </si>
  <si>
    <t>1. Se ha dado seguimiento a los beneficiarios de las distintas líneas de apoyo lanzadas por el IFCI de forma tal que a la presente fecha, se cuenta con 26 proyectos cerrados en el segundo semestre del año 2021. 2. 12 beneficiarios de la línea de Fomento de Investigación y Creación de Obras de Libre Creación y se realizó la gestión para la firma de Convenios de Fomento y el desembolso de los incentivos asignados, el desembolso correspondiente al 80% de todos los incentivos asignados ha sido desembolsado y los proyectos, se encuentran en ejecución. 3. De la Línea de Fomento, Promoción y Difusión de las Actividades que Realicen los Creadores, Productores y Gestores Culturales en el Marco de la "Escuela del Festival - FIAVL 6ta. Edición", 1 proyecto fue asignado a la DFAP, Artes Visuales y Artesanías el mismo que se encuentra con el Convenio de Fomento suscrito y el primer desembolso realizado. 4. De la línea de fomento Teatro del Barrio, se han designado 7 proyectos a la DFA, Artes Visuales y Artesanías, 2 se encuentran en ejecución, 1 se encuentra a la espera del desembolso del incentivo, 1 se encuentra a la espera de firma de convenio y 3 se encuentran notificados como beneficiarios. 5. Se crearon las líneas de Fomento: - Procesos de Creación y Producción en Artes Literarias; - Procesos de Formación de Autores en Escritura, Manejo Editorial y Repositorio; - Cultura Viva Comunitaria Pueblos y Nacionalidades Indígenas, Pueblo Afroecuatoriano y Pueblo Montubio</t>
  </si>
  <si>
    <t>Se ha cumplido con la programación, el archivo de varias causas ha resultado en un sobre cumplimiento, es así que el resultado de esta gestión es un 130,5% de ejecución del indicador (106.606 / 81.233). Es necesario indicar que las soluciones procesales guardan relación al tiempo de duración de la investigación establecido en la normativa legal vigente y a las circunstancias especiales del proceso. El mayor número de noticias del delito NDD presentadas en este periodo en las dependencias a nivel nacional son: Robo, Violencia psicológica contra la mujer o miembros del núcleo familiar y Hurto</t>
  </si>
  <si>
    <t>Mags. Gabriela Tatiana Luzuriaga Rosado</t>
  </si>
  <si>
    <t>PROGRAMA EN PROCESO DE CIERRE</t>
  </si>
  <si>
    <t>Considerando la emergencia sanitaria en la que se encuentra nuestro país, no se pudo cumplir con la meta programada delos indicadores de la Planificación Estratégica de Desarrollo Institucional del primer semestre 2021, en el área de Vinculación con la Sociedad:</t>
  </si>
  <si>
    <t>Ing. David Gordillo</t>
  </si>
  <si>
    <t>Programa que aglutina a los procesos de valor agregado del SAE y que están encaminados a cumplir la misión institucional que es la de acreditar organismos de evaluación de la conformidad. Durante el primer trimestre se evidencia un cumplimiento del 80% frente a lo programado, así,  se emitieron 4 acreditaciones a organismos de evaluación de la conformidad de las 5 programados.</t>
  </si>
  <si>
    <t>José Danilo Villares PAZMIÑO</t>
  </si>
  <si>
    <t>ECO. MARCO POSSO Z.</t>
  </si>
  <si>
    <t>Pago del item Maquinarias y Equipos en Azogues.</t>
  </si>
  <si>
    <t>Se cumple la meta, en función del periodo reportado, con la participación de la Universidad Estatal Amazónica y La Universidad San Francisco de Quito en el proyecto: Estudio de la calidad nutricional y potencial funcional de insectos comestibles de las regiones amazónicas y andinas del Ecuador.</t>
  </si>
  <si>
    <t>la ejecución de este trimestre es 12.192.653.78</t>
  </si>
  <si>
    <t>Durante el 2021, se cumplió con el 100% en cuanto a lo planificado con el fin de alcanzar los objetivos estratégicos.</t>
  </si>
  <si>
    <t>SOLEDAD AZUA CAMPOS</t>
  </si>
  <si>
    <t>CONSERVACION DE LA INTEGRIDAD ECOLOGICA DE LA BIODIVERSIDAD INSULAR Y MARINA</t>
  </si>
  <si>
    <t>luis eduardo zaldumbide</t>
  </si>
  <si>
    <t>INSTITUTO PUBLICO DE INVESTIGACION DE ACUICULTURA Y PESCA</t>
  </si>
  <si>
    <t>Formulación de objetivos de política pública con pertinencia intercultural para el PND 2021-2025
Sistema de fuentes bibliográficas de pueblos y nacionalidades. Propuesta de política pública de salud intercultural y expediente para el desarrollo económico con identidad de las nacionalidades y pueblos. Levantamiento de módulos de capacitación: Pluralismo jurídico y derechos humanos de nacionalidades y pueblos. Coordinación interinstitucional para talleres de capacitación en materia de derechos de pueblos y nacionalidades y análisis de políticas públicas con pertinencia intercultural. Marco conceptual y metodológico para seguimiento y evaluación de la protección de derechos de y monitoreo de la Agenda CNIPN. Atención a compromisos nacionales e internacionales en materiales de derechos de PIAM</t>
  </si>
  <si>
    <t>La Dirección Técnica se ha concentrado principalmente en la fase de formulación de la ANIMH 2021-2025, conforme el POA 2021 aprobado.  Como resultado se cuenta con una propuesta de hoja de ruta del proceso para consideración de las autoridades. Asesoria y acompañamiento a Cuenca, Azoguez, Guayaquil, Milagro, Simón Bolívar, Ibarra, Montufar, San Pedro de Huaca, Bolivar, Manta y Portoviejo de manera presencial. Suscripción de convenio de cooperación y defenición de acciones conjuntas entre la ONG COOPI y CNIMH.Implementación del plan Piloto de Prevengamos la Miración Riesgsa en el Tambo. Participación en la propuesta del Protocolo de protección de niños niñas y adolescentes. Aportes a la Propuesta de Ley del COPINA y la Ley de Juventud.</t>
  </si>
  <si>
    <t>LOS PROYECTOS DE VINCULACIÓN CON LA COLECTIVIDAD EN EL SEGUNDO SEMESTRE 2021 FUE DE 32, DANDO UN TOTAL DE 50 PROYECTOS DE VINCULACIÓN EN EL 2021. CABE SEÑALAR QUE EN EL PRIMER SEMESTRE SE EJECUTARON 18 PROYECTOS. SE CONSIDERA EL PROYECTO EMBLEMÁTICO DE VACUNACIÓN A LA SOCIEDAD MANABITA.</t>
  </si>
  <si>
    <t>Porcentaje del cumplimiento del cronograma de eventos de capacitación</t>
  </si>
  <si>
    <t>Porcentaje de demanda en salud atendida</t>
  </si>
  <si>
    <t>Pago del item Maquinarias y Equipos en Cuenca.</t>
  </si>
  <si>
    <t>La entidad fue creada mediante Decreto Ejecutivo Nro. 29 de 24 de mayo de 2021</t>
  </si>
  <si>
    <t>Diego espinoza</t>
  </si>
  <si>
    <t>Al 3er trimestre se cuenta con 985 alumnos titulados, la Planta Docente de la Universidad está conformado por: 727 docentes con título de magister, 1 docentes con título de tercer nivel y 103 con título de PHD, con un total 831 docentes incluido el Centro de Idiomas, Posgrado y Cultura Física de la Universidad. En este periodo se registraron 1.447 títulos en la SENESCYT.</t>
  </si>
  <si>
    <t>INSTITUTO DE ALTOS ESTUDIOS NACIONALES (IAEN)</t>
  </si>
  <si>
    <t>Corresponde a los gastos de personal (procesos gobernantes, sustantivos y adjetivos), para la  gestión y cumplimmiento de  la política integral de seguridad ciudadana, y para  promover la convivencia y apropiación pacífica de espacios públicos para reducir el delito y erradicar la violencia. Se alcanzó el 97% de las metas programadas</t>
  </si>
  <si>
    <t>Sin Unidad</t>
  </si>
  <si>
    <t>INSTITUTO NACIONAL DE INVESTIGACION EN SALUD PUBLICA INSPI</t>
  </si>
  <si>
    <t>Ramiro Marcelo Torres Tobar</t>
  </si>
  <si>
    <t>FOMENTO Y CONSERVACION DEL PATRIMONIO DEL ECUADOR</t>
  </si>
  <si>
    <t>EDUCACION INICIAL</t>
  </si>
  <si>
    <t>Durante el primer trimestre no se planificó gestionar actividades, considerando que el sistema presupuestario esigef, presentó inconvenientes que no fueron resueltos a tiempo por parte del ente rector Ministerio de Finanzas.</t>
  </si>
  <si>
    <t>II TRIMESTRE: Programa atado a proyecto de inversión por la estructura programática del Ministerio de Economía y Finanzas.</t>
  </si>
  <si>
    <t>EL CIDAP DURANTE EL SEGUNDO TRIMESTRE, DEBIDO A SE TUVO QUE DISPONER DEL PRESUPUESTO PARA EL PAGO DE COMPENSACIÓN POR JUBILACIÓN DE UNA EX SERVIDORA, DE EJECUCIÓN INMEDIATA, EN EL MES DE MARZO EL MEF NOS RESTITUYÓ PARTE DE ESTOS RECURSOS, LOS MISMOS QUE FUERON DISTRIBUIDOS ESPECIALMENTE PARA CUBRIR GASTOS BÁSICOS PARA EL DESEMPEÑO DE LA INSTITUCIÓN.</t>
  </si>
  <si>
    <t>PROYECTOS DE VINCULACIÓN CON LA SOCIEDAD</t>
  </si>
  <si>
    <t>Al tercer trimestre la Dirección General de Registro Civil, Identificación y Cedulación ha alcanzado los siguientes resultados: Ciudadanos cedulados en el sistema biométrico (cédula única) 445.034 (fuente GPR)
Inscripciones de nacimiento 200.848 (fuente GPR)
Producción del documento de viaje (Pasaportes Ordinarios) 378.000(fuente GPR)
Número de Certificados Digitales de firma electrónica emitidos 66.925(fuente GPR)</t>
  </si>
  <si>
    <t>Acuerdos de cooperación suscritos en defensa de los derechos de las personas en situación de movilidad humana, y la mejora en la prestación de servicios consulares y migratorios a nivel nacional e internacional</t>
  </si>
  <si>
    <t>LOGROS: el pago oportuno de sueldos y beneficios de ley; pagos de contratos varios por planillas de servicio de aseo, servicio de correspondencia, servicios profesionales, suministros de oficina, seguridad por transporte de valores, renovación del dominio de la página web y correos institucionales. El resultado de la meta programada está dada conforme a la relación de los procesos  ejecutados versus los procesos planificados.</t>
  </si>
  <si>
    <t>KAROL FIERRO</t>
  </si>
  <si>
    <t>Al 31 de diciembre, la Subsecretaría de Reducción de Riesgos ejecutó las siguientes actividades: La participación de 409 actores del SNDGR en las
actividades de fortalecimiento de sus capacidades para la Gestión de Riesgos. 169 UGR públicas capacitadas sobre temáticas para la Gestión del Riesgo de Desastres. 13502 personas formadas mediante la plataforma virtual en Gestión de Riesgos.</t>
  </si>
  <si>
    <t>RUBEN VERA RODRIGUEZ</t>
  </si>
  <si>
    <t>FOMENTO PROMOCION ATRACCION MANTENIMIENTO FACILITACION Y EVALUACION DE INVERSIONES</t>
  </si>
  <si>
    <t>Se ejecuta el 22.92% de lo programado, que contempla pagos de personal, servicios básicos, instalación, mantenimiento y reparaciones, seguridad y vigilancia, servicio de limpieza especializada de los laboratorios y otros rubros propios de la gestión institucional.</t>
  </si>
  <si>
    <t>Se cancelaron las remuneraciones del personal mensualmente y se liquidaron contratos de arrastre del ejercicio anterior. Hasta el 31 de marzo no se ha podido ejecutar el PAC a consecuencias de los inconvenientes presentados entre los meses de enero y febrero por el cambio de sistema y posterior retorno al eSigef dispuesto por el MEF.</t>
  </si>
  <si>
    <t>Se cumple con la programación en el tercer trimestre</t>
  </si>
  <si>
    <t>Durante el presente período la disponibilidad del Sistema Oficial de Contratación del Ecuador fue del 100%.</t>
  </si>
  <si>
    <t>Atención requerimientos acceso a información y certificación de documentos, aplicación plan de mejora clima laboral, Implementación del Sistema de Gestión por Procesos en la institución, acciones Comité de Gestión de Calidad de Servicio y el Desarrollo Institucional seguimiento recomendaciones de CGE; documentación procesos sustantivos y adjetivos, Satisfacción usuario externo, atención 1100 incidentes TI</t>
  </si>
  <si>
    <t>Se han realizado eventos de difusión científica, además de actividades en territorio. El monto ejecutado en el presente programa, hace referencia a la adquisición de licencias informáticas. Las acciones de autogestión permiten que se pueda cumplir con las acciones planificadas.</t>
  </si>
  <si>
    <t>1768169530001</t>
  </si>
  <si>
    <t>MARTÍN ALEJANDRO PUENTE CALLE</t>
  </si>
  <si>
    <t>Según cronograma de Evaluación Integral Desempeño Docente, aprobado por el Consejo Universitario con Resolución No. 571/2020, se ejecutó un proceso de Evaluación Integral Desempeño Docente durante el primer semestre (enero-junio) del 2021.</t>
  </si>
  <si>
    <t>Durante el cuarto trimestre se planificaron actividades para impulsar la gestión sustentable de los recursos hídricos.</t>
  </si>
  <si>
    <t>Fortalecimiento Institucional</t>
  </si>
  <si>
    <t>en este trimestre no hay programación</t>
  </si>
  <si>
    <t>La meta establecida para el segundo trimestre de 2021 fue del 5.316 microempresarios capacitados en competencias digitales y el resultado fue de 5.508 microempresarios capacitados en competencias digitales, obteniendo un 100% de avance en el presente período. El cifras acumuladas, la meta al segundo trimestre fue de 62.031 y el resultado acumulado fue de 64.564 microempresarios capacitados en competencias digitales.</t>
  </si>
  <si>
    <t>El porcentaje del cumplimiento de las actividades establecidas en el plan operativo anual (mantenimiento del Sistema de Balizamiento Marítimo, publicación de los avisos a los navegantes, mantenimiento de los instrumentos náuticos, entre otras) es del 63,47% en el primer trimestre del 2021.</t>
  </si>
  <si>
    <t>andrea viteri</t>
  </si>
  <si>
    <t>55</t>
  </si>
  <si>
    <t>Se atendieron 94.417 solicitudes ciudadanas que corresponde asesorias , patrocinios y causas de mediación a nivel nacional, a personas en condición económica, social y cultural de vulnerabilidad o estado de indefensión, garantizando pleno acceso a la justicia en corcordancia con lo establecido en la Constitución de la República del Ecuador y Código Orgánico de la Función Judicial, adicionalemente se
devenga el valor por concepto de operaciones en territorio y la nómina del personal misional y administrativo. Durante el primer trimestre se ejecuto un valor de $ 6.187.783,41 de un codificado de $ 26.638.212,07.</t>
  </si>
  <si>
    <t>ricardo tobar</t>
  </si>
  <si>
    <t>Para el tercer trimestre del año 2021 la UPEC ha logrado entregar a la sociedad 181 nuevos profesionales, de los cuales 167 obtuvieron título de grado y 14 título de postgrado; por otro lado, se mantienen 81 docentes titulares, 13 docentes con título de PhD.; y, 27 docentes en formación doctoral respecto del primero y segundo trimestre; por otro lado, durante este trimestre se logró capacitar a 50 docentes; esta información se verifica mediante Memorando Nro. UPEC-VICE-2021-0576-M y sus anexos.</t>
  </si>
  <si>
    <t>DIEGO PUMISACHO</t>
  </si>
  <si>
    <t>Protección y conservación de los Socio-Ecosistemas Terrestres y Marinos de Galápagos.</t>
  </si>
  <si>
    <t>Para garantizar la seguridad ciudadana en el I Semestre la P.N. realiza varias acciones: Nro. Operativo realizado 564,666, Nro. Detenidos delincuencia común 41.972, Nro. Detenidos violencia intrafamiliar 6.514, Armas fuego decomisadas 3.834, Bandas desarticuladas 913, Vehículo recuperado 1.306, Vehículo retenido 6.988, Moto recuperada 1.927, Moto retenida 8.151, Persona revisada 14.118.418; Nro. Detenido por estupefacientes 6.892, Cocaína incautada (gr) 69.015.353,79, Heroína (gr) 114.394,93, Marihuana (gr)  16.581.588,08, Planta marihuana 451, Planta de coca  20,000, Químico Sólido Kg 21.276,19, Químico líquido (Lt) 5.746, Botón seguridad 99.611, Alarma efectiva 118.715, Alarma falsa 19.424, Custodia valores 6.758, Espacio público recuperado 6.527, Visita preventiva comunitaria 1.079.722</t>
  </si>
  <si>
    <t>a) 100 docentes investigadores se capacitaron en distintas temáticas.
b).	6 (seis) proyectos de investigación ejecutados en 2019-2021 cuentan con informe de cierre
c).	73 (setenta y tres) publicaciones científicas en revistas indexadas
d)     500 aisitentes entre docentes, estudiantes, investigadores y público en general participan en 9 (nueve) eventos científicos y diálogos de saberes realizados que promueven la comunicación y transferencia de la investigación de la UNL 
e)	48 (cuarenta y ocho) nuevos proyectos de investigación aprobados e  inician su ejecución orientados en las siguientes líneas: SISTEMAS AGROPECUARIOS SOSTENIBLES PARA LA SOBERANÍA ALIMENTARIA; APROVECHAMIENTO DE LOS RECURSOS DE LA BIODIVERSIDAD Y CAMBIO CLIMÁTICO; ARTE CULTURA Y SOCIEDAD; ECONOMÍA ADMINISTRACIÓN Y DESARROLLO; SALUD INTEGRAL PARA EL DESARROLLO SOSTENIBLE DE LA POBLACIÓN DE LA REGIÓN SUR,
12 SISTEMAS AGROPECUARIOS SOSTENIBLES PARA LA SOBERANÍA ALIMENTARIA, entre las principales
f).	11 (once) libros publicados en diferentes líneas de investigación, como producto de los proyectos de investigación ejecutados y del trabajo y experiencia de los docentes.universitarios.
g).	6 (seis) Grupos de investigación nuevos en el 2021 en las Facultades  y 04 grupos creados en el año 2020 se fortalecieron durante el 2021. Son 10 grupos de investigación que aportan a la generación del conocimiento.</t>
  </si>
  <si>
    <t>De acuerdo a información remitida por el Instituto de Investigación mediante oficio 242 I-INV-UAE.21 de fecha 12 de julio, para el segundo trimestre se cuenta con 4 proyectos ejecutados y finalizados, lo que refleja que a pesar de la situación de Pandemia que atraviesa el Ecuador y el Mundo, la Academia sigue aportando con investigación científica que contribuye a la Comunidad Universitaria y genera un impacto positivo en la Sociedad en general.</t>
  </si>
  <si>
    <t>CUARTO TRIMESTRE: Durante el cuarto trimestre del año 2021 dentro del programa presupuestaria 01 ADMINISTRACION CENTRAL, se ejecutó un monto de $ 359.758,45, correspondiente al 32,88% de un monto codificado de $ 1.094.069,95. En el año 2021 dentro del Plan Estratégico Institucional, se efectuó el cumplimiento de las actividades y metas de gestión institucional, registrados en el Plan Operativo Anual (POA); lo que ha contribuido a la operación y funcionalidad de la entidad; reflejado en el hecho de que al finalizar el cuarto trimestre de 2021 (periodo enero a diciembre), el devengado de este programa presupuestario es de $ 1'093.851,14, de un monto de $ 1.094.069,95, es decir una ejecución total del programa 01 del 99,98%.</t>
  </si>
  <si>
    <t>ESTE TRIMESTRE CUBRIO PAGOS DEL PRIMER TRIMESTRE DE PERSONAL Y DEUDAS DE PASIVOS POR REGULACIONES PRESUPUESTARIAS Y SE HA REPROGRAMADO EL GASTOS PARA EL SEGUNDO SEMESTRE, EN FUNCION DE LA DISPONIBILIDAD PRESUPUESTARIA Y OPORTUNA ENTREGA DE LA DISPONIBILIDAD QUE REALICE Y ENTREGE EL MINISTERIO DE ECONOMIA Y FINANZAS; ASI COMO, SE AJUSTARA EL MISMO SEGÚN EL PRESUPUESTO QUE SE APRUEBE PARA ESTE AÑO.</t>
  </si>
  <si>
    <t>Derivaciones Nacionales e Internacionales</t>
  </si>
  <si>
    <t>La Unidad del Registro Social durante el 4to trimestre 2021 efectuó el pago de telefonía fija con CNT, renovación de licencias de suit antivirus y spam; lo que ha permitido que el Registro Social avance y alcance las metas establecidas</t>
  </si>
  <si>
    <t>I TRIMESTRE: En este periodo se ejecutaron acciones para garantizar el uso efectivo de los recursos y asegurar el cumplimiento de las atribuciones Institucionales. DNAF gestionó la optimización de Cero Papeles mediante quipux, el uso eficiente del presupuesto y la gestión efectivas de sus procesos. DNPGE gestionó la satisfacción del usuario externo, la ejecución del PAI, el cumplimiento de planes de acción para mejora institucional, el porcentaje de trámites actualizados en GOB.EC y la mejora de procesos institucionales priorizados. DNTH gestionó la efectividad de sus procesos. DNT gestionó la calidad del desarrollo y mantenimiento de aplicaciones y el cumplimiento de SLA¿s. DNJ gestionó la efectividad de sus procesos.</t>
  </si>
  <si>
    <t>Durante el cuarto trimestre se ha logrado el pago de sueldos y beneficios de ley del personal que permite tener operativo el proyecto "Seguridad Integral para el Transporte Püblico y Comercial. Así como también el pago de servicios de "Housing" y "Telemetría". Es imporatante indicar que existió una modificación presupuestaria en reducción al proyecto realizada por el Ministerio de Economía y Finanzas por un monto de: $77979.55 realizado en el mes de Diciembre de 2021 y por tal razón el valor codificado del programa se redujo a $864921.79.</t>
  </si>
  <si>
    <t>En el cuarto  trimestre debido a reprogramaciones por prioridades de control, se concluyeron 39 supervisiones</t>
  </si>
  <si>
    <t>1768097520001</t>
  </si>
  <si>
    <t>II TRIMESTRE: 24.73% de ejecución de actividades de desarrollo de administración central atendidas, relacionado con los procesos de apoyo y asesoría, incluyendo sus remuneraciones y servicios básicos.
II TRIMESTRE: 25% de ejecución de actividades de desarrollo de administración central atendidas, relacionado con los procesos de apoyo y asesoría, incluyendo sus remuneraciones y servicios básicos.
*Se incluye porcentaje de II trimestre ya que en el campo de ejecución no se ha registrado el valor de 24.73% que está en comentario</t>
  </si>
  <si>
    <t>CENTRO DE INTELIGENCIA ESTRATEGICA</t>
  </si>
  <si>
    <t>PARQUE NACIONAL GALAPAGOS</t>
  </si>
  <si>
    <t>Kilómetros cuadrados</t>
  </si>
  <si>
    <t>A septiembre 2021, la recaudación de impuestos administrados por el SRI, alcanzó los USD 10.390 millones, cumpliendo en 101,7% de la meta establecida. En el período enero-septiembre del año 2021, se reportó un crecimiento de la recaudación tributaria (10,9%; USD 1.018 millones) en relación con el año anterior (USD 9.372 millones), atribuible principalmente a una recuperación de las actividades económicas que fueron suspendidas y/o limitadas desde marzo de 2020, debido a la emergencia sanitaria del COVID-19 y las medidas que el Gobierno Nacional ha tomado para mitigarla.</t>
  </si>
  <si>
    <t>Se ejecutó de acuerdo a lo planificado, se apoyó financiera y técnicamente a 401 organizaciones deportivas entre provinciales, cantonales, estudiantiles, barriales y otras en el marco del POA de estas organizaciones deportivas</t>
  </si>
  <si>
    <t>BEP (Barriles equivalentes de Petróleo)</t>
  </si>
  <si>
    <t>Se orientó a incrementar la eficiencia operacional, el proceso de optimización de talento humano del MEF y el uso eficiente del presupuesto del Ministerio de Economía y Finanzas</t>
  </si>
  <si>
    <t>Este programa permite la generación de operaciones estadísticas - OE y su publicación en función del Calendario Estadístico 2021. Al 30/09/2021 se han publicado un acumulado de (71) operaciones estadísticas de (89) planificadas. En el 3er trimestre se publicaron (19) de (27), ya que según resolución del CONEC de mayo 2021 se suspendió la publicación de los índices: IPI-M e IPT-IH-IR, además, la Cuenta Satélite del Trabajo No Remunerado de los Hogares no se ejecutó por restricciones presupuestarias y se prevé su publicación en septiembre 2022. Finalmente, la ENEMDU del 2do trimestre 2021, será publicada junto a la ENEMDU del 3er trimestre, con la finalidad de evitar confusiones en los usuarios con las publicaciones de la ENEMDU mensual.</t>
  </si>
  <si>
    <t>No se considera para gasto permanente, debido a que es un programa presupuestario de arrastre, en el que se está finiquitando pagos de inversión del proyecto: CUP 20100000.0000.373591 "Creación y Mejoramiento de la infraestructura civil judicial ajustada al nuevo Modelo de Gestión de la Justicia.</t>
  </si>
  <si>
    <t>1768160660001</t>
  </si>
  <si>
    <t>El avance de la agenda regulatoria es el 27.78%</t>
  </si>
  <si>
    <t>1160001720001</t>
  </si>
  <si>
    <t>VIGILANCIA Y CONTROL DEL SISTEMA NACIONAL DE SALUD</t>
  </si>
  <si>
    <t>Este programa permite la generación de operaciones estadísticas - OE y su publicación en función del Calendario Estadístico 2021. Al 31/12/2021 se han publicado un acumulado de (97) operaciones estadísticas de (121) planificadas en el 2021. En o que respecta al 4to trimestre se publicaron (26) de (32), ya que según resolución del CONEC de mayo 2021 se suspendió la publicación de: IPI-M e IPT-IH-IR, además se reprogramaron: Cuenta Satélite del Trabajo No Remunerado de los Hogares para septiembre 2022 y Registro Estadístico de Recursos y Actividades de Salud 2019 para abril 2022. En cuanto al Registro Estadístico de Recursos y Actividades de Salud 2020, no se cuenta con fecha definida para la publicación. Finalmente, la ENEMDU del 2do trimestre 2021, se publicó junto a la ENEMDU del 3er trimestre en octubre 2021.</t>
  </si>
  <si>
    <t>Durante el segundo trimestre del 2021 se ejecutaron acciones de apoyo, en el marco de la planificación operativa anual, que permitieron consolidar la estructura organizacional y mejorar los procesos administrativos del Consejo de la Judicatura.</t>
  </si>
  <si>
    <t>LOGROS: el pago oportuno de sueldos y beneficios de ley; pagos de contratos varios por planillas de servicio de aseo, servicio de correspondencia, servicios profesionales, suministros de oficina, contratación de 200 horas de soporte Microsoft, consulta de datos jurídicos en línea, renovación de licenciamiento firewall, mantenimiento de UPS del edificio principal, mantenimientos de discos para storage y servidor de respaldo para el centro de cómputo. El resultado de ejecución de la meta está dada conforme al cumplimiento de los avances programados para los procesos  planificados.</t>
  </si>
  <si>
    <t>NUMERO DE PROYECTOS DE VINCULACION</t>
  </si>
  <si>
    <t>OFERTA ACADÉMICA DE GRADO (UNA Carrera nueva ofertada)
OFERTA ACADÉMICA DE POSGRADO (DIEZ programas de posgrado ofertados)</t>
  </si>
  <si>
    <t>Se han ejecutados pagos referente a nómina mensual, fondos de reserva, subsidios, décimo tercer y cuarto, encargos, subrogaciones y liquidaciones del ex personal de la URS.</t>
  </si>
  <si>
    <t>La programación y resultado de cada trimestre no son acumulables, 290.579 niños y niñas de 3 y 4 años matriculados en instituciones educativas de educación ordinaria, de todos los sostenimientos en el periodo escolar 2020-2021 (Sierra) y 2021-2022 (Costa). Fuente: Archivo Maestro de Instituciones Educativas - AMIE, periodo 2020 - 2021 (sierra) y Gestión de Inscripción y Asignación - GIA, periodo 2021-2022 (costa), 05-jul-2021</t>
  </si>
  <si>
    <t>Seguridad operacional y de la aviación civil</t>
  </si>
  <si>
    <t>Se obtuvo el 22,70% de ejecución presupuestaria, devengando 998.427,48 del presupuesto codificado</t>
  </si>
  <si>
    <t>1768157520001</t>
  </si>
  <si>
    <t>Ricardo Miranda</t>
  </si>
  <si>
    <t>LOGROS 
Estudiantes matriculados en:
Programas de posgrado: 394
Carreras de grado: 5091
Carreras de tecnología: 748
Cursos de nivelación: 2111
368 beneficiarios con becas de vulnerabilidad económica
150 beneficiarios con becas de excelencia académica</t>
  </si>
  <si>
    <t>El mantenimiento de la Red Vial Estatal a diciembre 2021 es de 8559.79 km, para la cual se cuenta con el personal técnico que permitió la operatividad del mismo.</t>
  </si>
  <si>
    <t>Pago del servicio de alimentación a personas adultas privadas de la libertad y a adolescentes infractores de los 53 Centros de Privación de Libertad y Centros de Adolescentes Infractores a nivel nacional; brindando este servicio a un promedio mensual de 38.386 privados de la libertad y 351 adolescentes infractores.</t>
  </si>
  <si>
    <t>Durante el año 2021 se realizó la graduación de 437 alumnos.</t>
  </si>
  <si>
    <t>La gestión del personal técnico como unidades de apoyo aportan indirectamente en la ampliación y rehabilitación de vías, anillos viales, entre otros</t>
  </si>
  <si>
    <t>Al tercer trimestre se registran 26 investigaciones científicas realizadas. La Convocatoria Investiga 2021 no se ha realizado por la pandemia COVID 19.Entre las líneas de investigación podemos mencionar: Gestión, calidad de la educación, procesos pedagógicos e idiomas,  Biotecnología, energía y recursos naturales renovables, Desarrollo artístico, diseño y publicidad, Salud y bienestar integral y Producción industrial y tecnológica sostenible. Adicionalmente se presentan otros avances de resultados: Número de publicaciones (obras de relevancia)=149 que corresponden a 86 artículos, 7 libros,21 capítulos de libro y 35 ponencias. Y finalmente Número de Grupos de investigación =50 de las diferentes unidades académicas. Memorando Nro. UTN-CUICYT-D-2021-0159-M.</t>
  </si>
  <si>
    <t>SIGUIENDO CON LA PLANIFICACIÓN ESTABLECIDA PARA EL PERIODO CORRESPONDIENTE LA INSTITUCIÓN HA REALIZADO LA EJECUCIÓN DE LAS METAS PROGRAMAS PARA EL PRIMER TRIMESTRE, PESE A LA MODALIDAD DE TELETRABAJO QUE SE MANTIENE LOS PROCESOS SE SIGUEN EJECUTANDO EN CADA UNA DE LAS ÁREAS, POR LO QUE HEMOS OBTENIDO  UN 21.35% DEL PRIMER TRIMESTRE.</t>
  </si>
  <si>
    <t>Acreditaciones Atendidas</t>
  </si>
  <si>
    <t>Es importante mencionar  que el indicador  "Nivel de cumplimiento normativo de las entidades del Sector Financiero Popular y Solidario" que mide  el  producto  institucional  del  programa Sostenibilidad y Confianza en el Sector de la Economía Popular y Solidaria , es de impacto nacional, por lo cual no solo depende de la gestión de la SEPS, sino directamente del sector controlado. Del total de 3.986  estándares normativos evaluados a las entidades del sector financiero popular y solidario, se cumplieron 3.497; logrando un cumplimiento del 99,69% respecto a la meta planteada.</t>
  </si>
  <si>
    <t>SECRETARÍA TÉCNICA ECUADOR CRECE SIN DESNUTRICIÓN INFANTIL</t>
  </si>
  <si>
    <t>En el presente trimestre la Dirección Técnica de Laboratorios de Vigilancia y Referencia Nacional, ha cumplido con los tiempos de respuesta de entrega de resultados acorde a lo establecido al portafolio de servicios, para la ejecución de pruebas especializadas de los laboratorios de los Centros de Referencia Nacional realizando un total de 527,568 pruebas especializadas.</t>
  </si>
  <si>
    <t>Se ha planteado 1 objetivo estratégico de la razón de ser del SECAP con 3 indicadores. En virtud de aquello se ha logrado capacitar a 5.268 de una
meta para el cuarto trimestre de 6.020 alcanzando un 87.51%, en el servicio de certificación de personas se logró efectuar 405 examinaciones de una meta de 789, así también se capacito a 42 jóvenes en condición de pobreza y extrema pobreza de una meta de 56 alcanzando el 75% de la meta. La capacitada adquisitiva de los usuarios esta afectando la demanda de los servicios de capacitación y certificación de personas por competencia laboral, por efectos de la crisis sanitaria y el presupuesto de gasto restringido afecta a la operatividad de los servicios.</t>
  </si>
  <si>
    <t>La UNAE cuenta con 10 investigaciones científicas</t>
  </si>
  <si>
    <t>CPA. LILIANA CORDOVA</t>
  </si>
  <si>
    <t>miguel cevallos herrera</t>
  </si>
  <si>
    <t>SE CUMPLIÓ CON LA PROGRAMACIÓN TRIMESTRAL DE PROTECCIÓN A LAS MÁXIMAS AUTORIDADES DEL PAÍS</t>
  </si>
  <si>
    <t>Fortalecimiento institucional.</t>
  </si>
  <si>
    <t>En el segundo trimestre de 2021 concluyeron 17 supervisiones y dos que continuaron en proceso.</t>
  </si>
  <si>
    <t>30</t>
  </si>
  <si>
    <t>marcos david oviedo rodriguez</t>
  </si>
  <si>
    <t>verónica janneth garcía ibarra</t>
  </si>
  <si>
    <t>Se otorga el permiso de operación a AIR CANADA (Acuerdo N° 006/2021 CNAC de 4 de febrero de 2021), para operar hasta 3 frecuencias semanales en la ruta Toronto-La Habana y/o Quito-Toronto durante 3 años. Y a EQUINOX AIR SAS (Acuerdo 007/2021 CNAC de 05 de marzo de 2021) para operar con 66 frecuencias semales en la ruta Quito-Guayaquil-Quito, durante 5 años.</t>
  </si>
  <si>
    <t>VICEMINISTERIO DE MOVILIDAD HUMANA</t>
  </si>
  <si>
    <t>miguel castillo</t>
  </si>
  <si>
    <t>Se han atendido las obligaciones relativas a gastos operacionales de la institución y para el pago de las remuneraciones del personal de los procesos Gobernante y Adjetivos de Asesoría y Apoyo, por lo que no existen obligaciones pendientes por estos conceptos.</t>
  </si>
  <si>
    <t>Año 2021 (Julio - Septiembre) Se registró una ejecución presupuestaria de 24,55% a septiembre 2021, 75% Porcentaje de cumplimiento de planes de acción de mejora de la gestión institucional, 92,32 % Porcentaje de optimización Cero Papeles con el Sistema de Gestión Documental Quipux, 57% Porcentaje de Cumplimiento del Plan Estratégico de Mejora del Clima Laboral.</t>
  </si>
  <si>
    <t>VIGILANCIA Y CONTROL SANITARIO DEL SECTOR AGROPECUARIO</t>
  </si>
  <si>
    <t>1768157440001</t>
  </si>
  <si>
    <t>econ. andrés vargas</t>
  </si>
  <si>
    <t>LOS PROYECTO DE VINCULACIÓN SE ENCUENTRAN EN DIFERENTES PORCENTAJES DE EJECUCIÓN, EN EL TERCER TRIMESTRE 12 PROYECTOS PRESENTARON AVANCES EN SUS ACTIVIDADES, ACUMULANDO 20 PROYECTOS QUE LOGRARON INICIAR EN EL  AÑO 2021 
EL PRESUPUESTO A FINALIZAR EL AÑO PARA LA FUNCIÓN DE VINCULACIÓN FUE DE  255.586,04   
 Y SU EJECUCIÓN REAL DE  8.537,70</t>
  </si>
  <si>
    <t>La ejecución de 24,37% en el segundo trimestre sobrepasa la meta programada de 22%, lo cual contiribuye al cumplimiento de la misión y visión del CNE. En términos globales, el Plan Operativo Anual (POA) del año fiscal 2021  al 30 de Junio fue de $ 28, 433,841.90  de los cuales ejecutó  el valor acumulado de USD 12,170,307.88 durante el primer semestre.</t>
  </si>
  <si>
    <t>CRISTIAN TINAJERO JIMÉNEZ</t>
  </si>
  <si>
    <t>Dificultades implementación sistema SINAFIP, posterior retorno a ESIGEF a partir del 22 de febrero dispuesto por MEF, retraso en ejecución de actividades unidades sustantivas y presupuesto de actividades emblemáticas para PGE, se reprograma su cumplimiento en siguientes períodos trimestrales, para no afectar la programación anual de metas.
Principales resultados:
*1.332 Procesos judiciales finalizados Patrocinio Nacional
*75,82% (USD 1.812.654,00) monto evitado al Estado en arbitrajes nacionales
*100% (USD 8.180.000,00) de monto evitado al Estado por pago de reparaciones
*88 casos en materia de Derechos Humanos atendidos
*108 Pronunciamientos emitidos a consultas ingresadas
*29 Informes de control de contratos emitidos
*Análisis de 2 proyectos de Ley
*339 Procesos de mediación finalizados</t>
  </si>
  <si>
    <t>Durante el tercer trimestre no se ha realizado acto de graduación</t>
  </si>
  <si>
    <t>MISION F.A.O. EN EL ECUADOR</t>
  </si>
  <si>
    <t>Atención integral a niños, niñas y adolescentes y personas en situación de movilidad humana</t>
  </si>
  <si>
    <t>24,24% de ejecución presupuestaria alcanzada
25% de cumplimiento del Plan Estratégico de Mejora del Clima Laboral
73,25% de optimización de cero papeles con el sistema de gestión documental Quipux
100% de cumplimiento de planes de acción de mejora de la gestión institucional</t>
  </si>
  <si>
    <t>DESARROLLO INFANTIL</t>
  </si>
  <si>
    <t>CONSTITUYE EL NÚMERO DE PROYECTOS QUE SE VIENEN EJECUTANDO PROPORCIONADO POR LA DIRECCIÓN DE VINCULACIÓN A PESAR DE LAS LIMITACIONES FINANCIERAS DEL MEF Y SENESCYT. CABE INDICAR QUE PARA EL SEGUNDO SEMESTRE SE ESTÁN MODIFICANDO Y REPROGRAMANDO LOS PROYECTOS EN FUNCIÓN DE LAS POLÍTICAS DEL VICERRECTORADO DE INVESTIGACIÓN Y VINCULACIÓN; ASI COMO LA EMERGENCIA SANITARIA, ADICIONALMENTE EL CUMPLIMIENTO DE ESTOS PROYECTOS QUE IMPACTAN EN LA META ESTA SIENDO AFECTADA POR LAS REGULACIONES PRESUPUESTARIAS Y ENTREGA DE RECURSOS FINANCIEROS POR EL MINISTERIO DE ECONOMÍA Y FINANZAS Y LA APROBACIÓN DEL PRESUPUESTO EN ESTE AÑO.</t>
  </si>
  <si>
    <t>La meta establecida para el tercer trimestre de 2021 fue del 60% de trámites simplificados y el resultado obtenido es del 53%. se ha cumplido con el 91,25% de la meta establecida. 131 trámites han sido simplificados. Para calcular el porcentaje se divide 272 trámites simplificados respecto de los 451 trámites previstos para 2021, el resultado acumulado es del 31% en el período octubre-diciembre de 2021.</t>
  </si>
  <si>
    <t>SECRETARIA DE DERECHOS HUMANOS</t>
  </si>
  <si>
    <t>ES UN PROGRAMA DE ARRASTE Y SOLO TIENE GASTO EN PROYECTOS DE INVERSIÓN</t>
  </si>
  <si>
    <t>Se cumplió con la programación del primer trimestre.</t>
  </si>
  <si>
    <t>* Se alcanzó el 32% de ejecución del Plan Anual de Inversión, alineado a los objetivos y metas del Plan Nacional de Desarrollo.
*Se cumplió con el 50% de eficiencia del Sistema Nacional de Información para el PND y de las herramientas informáticas que forman parte del Sistema Nacional de Planificación Participativa SNDPP.
* Se desarrollaron  las directrices de Planificación Institucional para el Ingreso de la Programación Anual de la Planificación (PAP) 2021 en el Módulo de Planificación del Sistema Integrado de Planificación e Inversión Pública ¿ SIPeIP.
* Análisis sobre la ¿Propuesta de Normativa Técnica secundaria de planificación Territorial y Estrategias Operativas relacionada con el uso y gestión del suelo en la escala nacional, municipal y municipal metropolitana¿</t>
  </si>
  <si>
    <t>DESARROLLO SUSTENTABLE DEL SECTOR ARTESANAL</t>
  </si>
  <si>
    <t>Información registrada según reporte esigef a Marzo 2021 y anexo validado por Jefe de Presupuesto</t>
  </si>
  <si>
    <t>UNIVERSIDAD NACIONAL DE EDUCACION UNAE</t>
  </si>
  <si>
    <t>Proyectos ejecutados on la participación de la colectividad</t>
  </si>
  <si>
    <t>Programa atado a proyecto de inversión</t>
  </si>
  <si>
    <t>SEGUIMIENTO Y EJECUCIÓN DE LOS PROYECTOS DEL PRIMER TRIMESTRE 2021 DEL PLAN NACIONAL DE INTEGRIDAD PÚBLICA Y LUCHA CONTRA LA CORRUPCIÓN 2019-2023, GRUPOS DE TRABAJO AUTOEVALUACIÓN, JURÍDICO, CAPACITACIÓN Y PARTICIPACIÓN CIUDADANA, REDISEÑO DE LA ESTRUCTURA ORGANIZACIONAL Y REFORMA AL ESTATÚTO ORGÁNICO POR PROCESOS DE LA SECRETARÍA TÉCNICA DEL COMITÉ DE COORDINACIÓN DE LA FTCS, ELABORACIÓN DE PLANES (PAC-POA-PRESUPUESTO) 2021, SEGUIMIENTO Y DESARROLLO DE LA PÁGINA WEB INSTITUCIONAL QUE CONTENGA CANALES DE DENUNCIA Y SE VINCULEN DIRECTAMENTE A LAS ENTIDADES QUE CONFORMAN LA FTCS, SEGUIMIENTO Y ACCIONES A LAS DENUNCIAS PRESENTADAS EN LA SECRETARÍA TÉCNICA SOBRE EN TEMAS RELACIONADOS A CORRUPCIÓN, ENVÍO DE INFORMACIÓN SOLICITADA POR LA CIUDADANIA SOBRE ACCIONES REALIZADAS EN LA FTCS.</t>
  </si>
  <si>
    <t>El Consejo de Comunicación realizó diferentes actividades a través de medios digitales, en el marco de sus atribuciones y responsabilidades, con la finalidad de dar cumplimiento a la Planificación Operativa Anual y a su vez al Plan Estratégico vigente. Se ha dado continuidad a la prestación de los servicios a pesar de las limitantes por la pandemia que atraviesa el país. Los recursos ejecutados corresponden principalmente al pago de los servicios básicos y contrataciones vinculadas con la operación propia de la Institución.</t>
  </si>
  <si>
    <t>Luis MICHILENA</t>
  </si>
  <si>
    <t>En este programa se cumple con lo programado, que corresponde a procesos de fortalecimiento de capacidades de gestión implementación de políticas de desarrollo urbano y hábitat, a través de la difusión, socialización de metodologías, procesos, procedimientos e instrumentos técnicos vinculados en lo principal a la Agenda Urbana Nacional y a regulaciones, normativas técnicas y herramientas complementarias implementadas para el desarrollo urbano y el hábitat.</t>
  </si>
  <si>
    <t>En los trimestres Abril - Junio 2021 se encuentran vigentes 25 proyectos en modalidad presencial/virtual (vía televinculación), de los cuales 6 se consideran de servicio comunitario (consultorios de atención gratuita), que consideran la participación directa de la colectividad. No. Beneficiarios atendidos Abril - Junio 2021: Fac. Educación 612, Fac. Políticas 2 875, Fac. Ingeniería 1 212, Fac. Salud 1 524</t>
  </si>
  <si>
    <t>1760009450001</t>
  </si>
  <si>
    <t>Se realizaron 184  inspecciones integrales. La meta programada fue de 192. Se evidencia un cumplimiento del 95.84% para este período, se ejecutaron inspecciones integrales de acuerdo al plan de inspecciones dispuesto por la Dirección de Control e Inspecciones no se cumple con la meta propuesta por la situación que atraviesa el país y el mundo entero derivados de la Pandemia de la COVID-19, que ha afectado gravemente la situación económica, social y administrativa del país.</t>
  </si>
  <si>
    <t>Número de proyectos de vinculación con la sociedad en desarrollo de la institución.</t>
  </si>
  <si>
    <t>En el periodo ene - sep, el IFCI junto con sus EODs, logra una ejecución presupuestaria del 69.40%, esto debido a la ejecución de varios eventos musicales realizados de manera presencial por parte de las Orquestas Sinfónicas Nacionales, reactivando así a la sociedad ecuatoriana.</t>
  </si>
  <si>
    <t>Meta programada para el cuarto trimestre</t>
  </si>
  <si>
    <t>1768192000001</t>
  </si>
  <si>
    <t>Durante el período de enero-septiembre del 2021 se alcanzaron los siguientes resultados:
¿	La página web institucional ha tenido 42.867 visitas
¿	El OPAC (Online Public Access Catalog) tiene 341 registros, en el último trimestre no hubo mayor incremento de registros debido a un desperfecto del equipo que permite su funcionamiento, por lo que se está gestionando un equipo nuevo;
¿	Se recibió el financiamiento para un Proyecto de Asistencia Técnica PAT 2021: Geoeduca de las Américas, el mismo que está siendo ejecutado este año.
¿	Se llevaron a cabo 37 eventos on line en temas de Cartografía, Geografía, Geofísica e Historia, con un total de 1.978 participantes, estos eventos tanto planificados como ejecutados se encuentran publicados en la página web institucional www.ipgh.gob.ec.</t>
  </si>
  <si>
    <t>0560001270001</t>
  </si>
  <si>
    <t>1768143140001</t>
  </si>
  <si>
    <t>FOMENTO AL DESARROLLO Y DIFUSION CULTURAL</t>
  </si>
  <si>
    <t>Se cuenta con:
Graduados en modalidad a Distancia - 988 graduados 
Graduados en los programas de Posgrados - 38 graduados</t>
  </si>
  <si>
    <t>* Se alcanzó el 50% de ejecución del Plan Anual de Inversión, alineado a los objetivos y metas del Plan Nacional de Desarrollo.
*Se cumplió con el 75% de eficiencia del Sistema Nacional de Información para el PND y de las herramientas informáticas que forman parte del Sistema Nacional de Planificación Participativa SNDPP.</t>
  </si>
  <si>
    <t>Se cumplió con 10 estudiantes graduados el cuarto trimestre dando un total de 43 estudiantes para el año 2021, de las carreras de Hidrología, Biotecnología, Geociencias y Ecosistemas, superando la meta planificada.</t>
  </si>
  <si>
    <t>ASEGURAMIENTO DE DISPONIBILIDADES DE RECURSOS PARA PROCESOS DE RESOLUCIÓN BANCARIA</t>
  </si>
  <si>
    <t>SE CUMPLIO CON LA PROGRAMACION TRIMESTRAL</t>
  </si>
  <si>
    <t>Las unidades de apoyo a través de la gestión del personal técnico han conseguido que se pueda realizar el mantenimiento de 7.373,72 km de la Red Vial Estatal.</t>
  </si>
  <si>
    <t>LOGROS En el cuarto trimestre del año 2021 (octubre - diciembre) se realizaron 3.900 actividades de sensibilización para prevención de la violencia y rutas de atención con una participación de 46.757 usuarias y usuarios externos. Sin embargo se reporta lo que permite la herramienta para no sobrepasar el 25% de lo planificado.
2. Este trimestre se logró realizar un número mayor de actividades debido a que el 25 de noviembre se celebra del Día de la No Violencia y se promueve 16 días de activismo con actividades de sensiblización. 
3. En el 2021 se han realizado 14.674 actividades de sensibilización con participación de 138.619 usuarios internos y externos; un número superior a las 8.624 actividades planteadas al inicio del 2021. 
NUDOS CRÍTICOS Persiste la dificultad en la ejecución de actividades de sensibilización presenciales, debido a las disposiciones del COE que limitan aforos y contacto directo con las personas. Se ha tomado medidas para combinar actividades de presenciales y virtuales.</t>
  </si>
  <si>
    <t>PERIODOS DE TITULACIÓN REZAGADOS POR PANDEMIA COVID-19, INFORME DE OUDE OFICIO UCE-SG-OUDE-2021-0279-O</t>
  </si>
  <si>
    <t>Se cumplieron con los objetivos estableidos.</t>
  </si>
  <si>
    <t>A través de la contratación del servicio de administración y custodia se atendió una parte del archivo documental institucional, el cual garantiza que los documentos estén resguardados, el servicios de correspondencia y paquetería, adquisición de suministros eléctricos para el mantenimiento de la red eléctrica que abastece a las oficinas, se atendió el parque automotor, contratación del SERVICIO DE AUDITORÍA DE LA CALIDAD DE LA FACTURACIÓN DE LOS SERVICIOS DE SALUD, Evaluación del desempeño se cumplió con lo planificado, Nómina los pagos se encuentran al día,  en referencia a liquidaciones se pagó al personal que presentó documentación, y se informó al MDT y a CGE las novedades encontradas. Capacitación se cumplió con lo establecido. Seguridad y Salud Ocupacional confirmación atención medicina preventiva a todo el personal, Selección de personal se realizó los trámites pertinentes para la renovación de todo el personal. Planificación de Talento Humano 2021 se encuentra aprobada y se consiguió el financiamiento para la implementación del Manual de Puestos.</t>
  </si>
  <si>
    <t>Se aprobó el plan de retorno de clases y logramos que nuestros estudiantes retornen en el mes de Octubre a recibir la clase de Sonido en Vivo, por 15 días aproximadamente, cumpliendo  con  todas las medidas de bioseguridad indicadas  por  las Entidades de Control, culminando con el semestre "A" del período lectivo 2021-2022; se procedió a la devolución de la transferencia al Municipio  de Guayaquil, que guarda relación con la Ordenanza de fomento a la cultura; 164 alumnos culminaron el semestre "A" y se matricularon en el semestre "B" 153 alumnos, en Noviembre, fecha que inicia el área académica actividades de clases del periodo lectivo 2021-2022, se mantiene la virtualidad. Cabe resaltar que el proceso que la UARTES realizaba para la adquisición de equipos para la clase de sonido en vivo del ITAE, no se realizó porque se declaró DESIERTO el proceso por SERCOP</t>
  </si>
  <si>
    <t>omar arellano  lopez</t>
  </si>
  <si>
    <t>Tasa de Resolución</t>
  </si>
  <si>
    <t>Se cumplió con la planificación operativa.</t>
  </si>
  <si>
    <t>Superando la meta planificada, los proyectos de investigación se ejecutan por todo el año.</t>
  </si>
  <si>
    <t>HOSPITAL DE ESPECIALIDADES FUERZAS ARMADAS NO 1</t>
  </si>
  <si>
    <t>Las actividades de la Unidad de Formación y Titulación Artesanal, son cumplidas en razón al servicio que la Institución presta a la educación artesanal, ejecutadas de acuerdo a Leyes y Reglamentos, como: Ley de Defensa del Artesano, proyecto de Reglamento Orgánico de Gestión Organizacional Por Procesos, reglamento de Titulación Artesanal, reglamento de Formación y Titulación Artesanal para las y los Maestros de Taller de los Centros de Formación Artesanal, reglamento de Titulación Artesanal en las Modalidades de Práctica Profesional; Propios Derechos y Convalidación Profesional. La Junta Nacional de Defensa del Artesano ha cumplido con 3180 titulos a nivel nacional, cumpliendo con lo programado para este tercer trimestre, a pesar de que nos encontramos en la emeregencia sanitaria.</t>
  </si>
  <si>
    <t>Dentro de lo relacionado al programa 82 -Formación y Gestión Académica se financia el pago de docentes, becas, adquisición de bienes de servicios de consumo utilizados en la formación superior en artes. Se registró una disminución de 46 estudiantes, respecto de la cantidad planificada, debido a la baja de paralelos debido a la pandemia (las carreras en arte tienen un alto grado de asignaturas presenciales).</t>
  </si>
  <si>
    <t>En el tercer trimestre se desarrollaron 236 proyectos de labor comunitaria, lo cual se presenta y evidencia en el oficio No LCE-AREA-DF-0063-21 de fecha 08 de noviembre de 2021. Cabe destacar el aporte a la sociedad que brindan los proyectos de labor comunitaria, a través de la interacción entre la academia y el sector agrícola y productivo del Ecuador, que pese a esta situación de emergencia sanitaria que se vive a nivel mundial y en el Ecuador, la Universidad Agraria del Ecuador ha establecido mecanismos y espacios que fomenten el desarrollo de estos proyectos, que benefician de manera directa a la comunidad universitaria y la sociedad en general.</t>
  </si>
  <si>
    <t>Se realizan actividades administrativas y se emitieron políticas públicas, referentes a ciencia, tecnología, innovación, investigación científica, y saberes ancestrales, a través de 46 servidores, dentro de la Subsecretaría. Estas políticas son puestas en marcha, a través de financiamiento de proyectos de inversión.</t>
  </si>
  <si>
    <t>PRESIDENCIA DE LA REPUBLICA</t>
  </si>
  <si>
    <t>Al cuarto trimestre se alcanzó 80 proyectos de vinculación que permiten el fortalecimiento de las capacidades productivas y asociativas de los agentes económicos y sociales de su entorno, con la participación de 1745 estudiantes y 208  docentes de las facultades FACAE, FECYT, FCCSS, FICA y FICAYA.</t>
  </si>
  <si>
    <t>SE CONTINUAN EJECUTANDO 16 PROYECTOS DE VINCULACIÓN DURANTE EL PERIODO DE EVALUACIÓN</t>
  </si>
  <si>
    <t>Se gestionaron 95 documentos normativos de los 250 que se planificaron para el año 2021 (los 250 planificados se dividen en: 68 de arrastre del plan 2020, 150 del plan 2021 y 32 para retiro o confirmación). Se atendieron 8190 solicitudes de certificados de reconocimiento de 8193 ingresadas. Se emitieron 55 certificados de conformidad, el total planificado para todo el año es de 400 certificados, este valor se calculó con base en los históricos y tomando en cuenta la emergencia sanitaria. Se realizaron 268 verificaciones de contenido neto a nivel nacional.</t>
  </si>
  <si>
    <t>A través de la unidad de titulación se realizó el proceso de graduación de 1.087 graduados en las diferentes carreras de la institución. Además se cuenta con una tasa de titulación del 47.20%. Durante el primer semestre se matricularon 9912 estudiantes en las diferentes carreras que oferta la UTEQ y 2525 en nivelación, a septiembre de 2021 no se desarrollaron procesos de matrículas de estudiantes</t>
  </si>
  <si>
    <t>1768192510001</t>
  </si>
  <si>
    <t>LOGROS: Se registraron 33.432 niños tamizados por el MSP. 
NUDOS CRITICOS: La incidencia de la SARSCOV2 o COVID19, disminuye la asistencia para la toma de la muestra del tamizaje</t>
  </si>
  <si>
    <t>Año 2021 (Octubre - Diciembre): Se presentaron 4 propuestas de medidas de manejo: Comportamiento reproductivo de las especies pelágicas pequeñas, Actualización de las medidas de ordenamiento del Cangrejo Rojo (Ucides occidentalis) y Cangrejo Azul (Cardisoma crassum) bajo la Ley Orgánica para el Desarrollo de la Acuicultura y Pesca (LODAP), ESTUDIO TÈCNICO CIENTIFICO DEL ARTE DE PESCA RED DE JARETA ANCESTRAL, Criterio Técnico sobre Propuesta Proyecto presentada por pescadores del Cantón Sucre, Prov. Manabí.</t>
  </si>
  <si>
    <t>Al finalizar el tercer trimestre 2021, se alcanzó un 69,93% de ejecución presupuestaria en relación al codificado al 30/09/2021. Este programa permite fortalecer la infraestructura física, tecnológica y de talento humano de la institución, con el fin de brindar un servicio de calidad a los usuarios de información estadística.</t>
  </si>
  <si>
    <t>El promedio trimestral del Índice de Gestión Estratégica (IGE) es del 94,51%; en el último mes (marzo) el IGE es del 97,43%, lo que sitúa al INEN en la segunda posición entre las instituciones del sector de Producción, Comercio Exterior, Inversiones y Pesca. Se atendieron 84 requerimientos realizados a la Dirección de Asesoría Jurídica. Se realizaron 222 publicaciones en redes sociales, 18 boletines informativos para la ciudadanía, y se enviaron 11 flashes informativos al personal del INEN (comunicaciones internas). Además se capacitó a 40 servidores conforme al Plan de Capacitación Institucional vigente. El 5,41% de los servidores que laboran en el INEN son personas con discapacidad.</t>
  </si>
  <si>
    <t>Al segundo trimestre la Dirección General de Registro Civil, Identificación y Cedulación ha alcanzado los siguientes resultados: Ciudadanos cedulados en el sistema biométrico (cédula única) 239.402 (fuente GPR)
Inscripciones de nacimiento 128.142 (fuente GPR)
Producción del documento de viaje (Pasaportes Ordinarios) 230.630 (fuente GPR)
Número de Certificados Digitales de firma electrónica emitidos 51.733 (fuente GPR)</t>
  </si>
  <si>
    <t>Se ha ejecutado el 94% de las metas programadas para el tercer trimestre 2021.</t>
  </si>
  <si>
    <t>Sin unidad</t>
  </si>
  <si>
    <t>0960002510001</t>
  </si>
  <si>
    <t>ING. HUGO PESANTEZ</t>
  </si>
  <si>
    <t>Christian alvarado</t>
  </si>
  <si>
    <t>Sin Resultado</t>
  </si>
  <si>
    <t>1260001110001</t>
  </si>
  <si>
    <t>DIANA MOLINA CARRERA</t>
  </si>
  <si>
    <t>NÚMERO</t>
  </si>
  <si>
    <t>En el año 2021 el CNE ejecutó el Proceso Electoral "Elecciones Generales 2021", culminando las fases prelectoral y electoral. Actualmente la institución ejecuta la fase postelectoral que culminará en diciembre de 2021. En relación al objetivo estratégico "Incrementar la eficiencia y transparencia en la organización de los procesos electorales", se logró un avance de 92,63% respecto de  la meta planteada (91%)  en el indicador "Participación de la ciudadanía a nivel nacional"; se logró el 100% de la meta planteada (44%) en el indicador "Participación de la ciudadanía en el exterior" y los resultados electorales fueron publicados en 6 días en contraste con la meta máxima de 10 días, garantizando la transparencia y eficiencia en todas las fases del proceso electoral.</t>
  </si>
  <si>
    <t>Reporte de atenciones mensuales Coordinación Técnica y Dirección de Asesoría Jurídica / en los meses de junio/julio la Dirección de Asesoría Jurídica remite un alcance de las atenciones informando un mayor número de atenciones mediante memorando CONADIS-AJ-2021-0196-M. Es importante mencionar que el sobrecumplimiento depende de la demanda de los usuarios que solicitan la atención.</t>
  </si>
  <si>
    <t>NÚMERO</t>
  </si>
  <si>
    <t>El presupuesto se ejecutó en el 24.18% conforme las necesidades institucionales de operatividad. En las cuales se registraron pagos para cubrir servicios básicos, logística de movilización asi también para cubrir los gastos de remuneraciones del personal administrativo y beneficios de nómina.</t>
  </si>
  <si>
    <t>En el año 2020 se cumplió con el 100% del ahorro programado en las contrataciones realizadas a través de la herramienta de catálogo electrónico.</t>
  </si>
  <si>
    <t>María Dolores Vélez Ponce</t>
  </si>
  <si>
    <t>Principales Logros: En el año 2021 (corte 31 de marzo) se han aprobado un total de 15 contratos de inversión por un monto de $ 210,79MM, correspondiente a los sectores acuacultura, turismo, agricultura, servicio de recreación,  manufactura,  transporte y almacenamiento, con un impacto de generación de 1.639 empleos potenciales a generarse en los siguientes años.</t>
  </si>
  <si>
    <t>Representa la producción intelectual registrada en el observatorio en el periodo julio - septiembre 2021</t>
  </si>
  <si>
    <t>Se gestionó las actividades para impulsar el fortalecimiento institucional.</t>
  </si>
  <si>
    <t>DIANA SALTOS HIDALGO</t>
  </si>
  <si>
    <t>A junio 2021 se registra 23,082 estudiantes regulares matriculados en pregrado.</t>
  </si>
  <si>
    <t>Agenda Regulatoria 2021: 83,33%.
Agenda Regulatoria RH: 110,00%
Agenda Regulatoria DAPS: 60,00%
Agenda Regulatoria RyDS: 80,00%
Plan de Control 2021 Avance del 100,23%.
Plan de Control RH: 70,00%
12 Controles de Cumplimiento
37 Trámites administrativos atendidos
57 IDA aprobados
115 CDA atendidos
36 IPV atendidos
31 PQC atendidos
Plan de Control APyS: 49,67%
17 GADM controlados
5 fichas elaboradas Regulación Nro.DIR-ARCA-RG-003-2016R
16 GADM evaluados la implementación de los Planes de Mejora
46 informes de evaluación de los Elementos Tarifarios Fundamentales
35 PQRSD atendidas
Plan de Control RyD: 79,70%
12 Denuncias atendidas
5 Reuniones de acompañamiento
9 Informes técnicos de validación de la información
2 Controles de cumplimiento de obligaciones</t>
  </si>
  <si>
    <t>1760009020001</t>
  </si>
  <si>
    <t>Según la información del responsable del área de investigación, la meta para el presente periodo se mantiene, dando origen en el treimentre a lo que resta del año y la implementación de los proyectos de investigación.</t>
  </si>
  <si>
    <t>VIGILANCIA Y CONTROL FITO Y ZOOSANITARIO DEL SECTOR AGROPECUARIO</t>
  </si>
  <si>
    <t>Las actividades de gestión institucional han sido cumplidas en su totalidad con el personal de la Misión FAO que brinda apoyo administrativo y de servicios generales a la Organización (FAO). Resaltar que la Misión FAO en Ecuador únicamente cuenta con fondos en Administración Central, grupo de gasto 51 para pago de nómina de los 4 funcionarios en el distributivo. Se ha ejecutado un 71% del presupuesto hasta este tercer trimestre enero -septiembre 2021.  Se espera en el siguiente trimestre ejecutar más del presupuesto por pago de décimo tercero y liquidaciones a contratos terminados.</t>
  </si>
  <si>
    <t>El avance de la agenda  regulatoria es del 72.61% cumpliéndose los hitos de avance para la consecución de resultados de dicha agenda</t>
  </si>
  <si>
    <t>Continúan ejecutándose obras en las provincias beneficiadas del programa: Esmeraldas, Manabí y Santo Domingo de los Tsálchilas.</t>
  </si>
  <si>
    <t>La Dirección de Vinculación informa que se han planificado y aprobado  un total de 29 proyectos de vinculación, sin embargo, en el segundo trimestre se han cerrado 4 proyectos de vinculación con resultados en proceso de socialización.</t>
  </si>
  <si>
    <t>* 99,36 de ejecución presupuestaria alcanzada: 74,46 Gasto Corriente y 100% Inversión
* 100% de cumplimiento del Plan Estratégico de Mejora del Clima Laboral
* 88% de optimización de cero papeles en el sistema de gestión documental Quipux
* 100% de cumplimiento de planes de acción de mejora de la gestión institucional
89% Satisfacción del usuario externo</t>
  </si>
  <si>
    <t>ADMINISTRACION DEL SISTEMA NACIONAL DE LAS FINANZAS PUBLICAS</t>
  </si>
  <si>
    <t>El sistema en Gasto Permanente está incluyendo el programa 77 que únicamente tiene gasto no permanente (grupo 7 y 8), por tal motivo se debió
repartir  los  valores  codificado  y  devengado  entre  los dos programas para poder registrar la información en el sistema.   Pero hay que indicar que de acuerdo a la i n f o r m a c i ó n  d e l  E - s i g e f  e l  p r o g r a m a  ( 0 1 )  ADMINISTRACION CENTRAL  el  total codificado para el presente trimestre es de $ 6.426.522,25 con un devegado de $ 1.113.498,45, equivalente a una ejecución del 35.09%.</t>
  </si>
  <si>
    <t>Desplazamientos de técnicos a territorio (viáticos y pasajes en el interior) en el ámbito de gobernabilidad y política; procesos de diálogo y concertaciones en los sectores económicos, sociales y políticos, GADs y alertas de conflictos de la Zona,  Visitas a territorio para orientar y desarrollar estrategias de análisis político para la implementación de políticas intersectoriales, reuniones en territorio para coordinar con las diferentes instituciones del Ejecutivo Desconcentrado acerca de nudos críticos en la aplicación de la política pública, gabinetes provinciales y zonales  en Imbaura, Carchi, Esmeraldas y Sucumbios comites de seguridad provincial,  planes de seguridad cantonal, visitas a territorio para dar seguimiento a las agendas políticas de los Gabinetes Intersectoriales, Gabinetes de Gobernabilidad y Gestión Política, Encuentro Intercultural de Comunas, pueblos Ancestrales y Nacionalidades (Victoria Central - Guamaní), Ferias Intercultural de Mujeres Emprendedoras del DMQ , propuesta para la gobernabilidad y gestión política de la función ejecutiva y aquellas para la prevención, previsión y solución de conflictos, asesoría con la CTEA y el Consejo de Planificación Amazónico.</t>
  </si>
  <si>
    <t>Se han realizado gestiones de institucionalización en base al nuevo Decreto Presidencial nro. 186 de 07 de septiembre de 2021, y se han realizado los procesos de adquisición de bienes y servicios para el óptimo funcionamiento de la Secretaría</t>
  </si>
  <si>
    <t>1069 alumnos graduados en el tercer nivel (780 profesionales) y cuarto nivel (289 profesionales. Se encuentran registrados 8858 estudiantes de grado y 775 estudiantes de postgrado.</t>
  </si>
  <si>
    <t>LOS PROYECTOS DE INVESTIGACIÓN SE ENCUENTRAN PLANIFICADOS CON FINANCIAMIENTO DE INVERSIÓN, SE ENCUENTRAN EN ESPERA DE APROBACIÓN D ELA ESTRUCTURA EN EL ESIGEF POR PARTE DEL MEF. EXISTEN 10 PROYECTOS DE INVESTIGACION GANADORES DE CONVOCATORIA INTERNA CON FINANCIAMIENTO EN GASTO CORRIENTE</t>
  </si>
  <si>
    <t>Durante el año 2021 se contó con 49 instrumentos internacionales suscritos en diferentes ámbitos (cooperación, cultura, desarrollo del turismo, complementación económica, Transporte Aéreo, Información tributaria, entre otros) mismos que se encuentran distribuidos de la siguiente manera: América del Norte y Europa: 15, América Latina y El Caribe: 18, África, Asia y Oceanía: 16.</t>
  </si>
  <si>
    <t>juan carlos villacis quiñonez</t>
  </si>
  <si>
    <t>En el cuarto trimestre se ha iniciado la ejecución de 1 proyecto de vinculación con la sociedad dando un total de 4 proyectos vigentes articulados con la investigación e innovación en el año 2021, cumpliendo la meta establecida.</t>
  </si>
  <si>
    <t>SE CUMPLE CON EL 75% DE LA EJECUCION PLANIFICADA CON PAGOS DE GASTOS DE PERSONAL, SERVICIOS BASICOS BIENES Y SERVICIOS DE CONSUMO, SERVICIO DE DEUDA, INDENMIZACIONES JUDICIALES Y DEUDAS DE AÑOS ANTERIORES</t>
  </si>
  <si>
    <t>VALORACION FORTALECIMIENTO Y REVITALIZACION DE LOS IDIOMAS CIENCIAS Y SABERES ANCESTRALES</t>
  </si>
  <si>
    <t>PREVENCION Y  REDUCCION DE LA VIOLENCIA DE GENERO Y OTRAS VIOLENCIAS</t>
  </si>
  <si>
    <t>En el primer semestre (enero-junio) del ejercicio fiscal 2021 se alcanzaron los siguientes resultados: La página web institucional ha tenido 28.406 visitas; el OPAC (Online Public Access Catalog) ha facilitado la consulta en línea a 341 usuarios de la Biblioteca Especializada del IPGH; se prestó asesoramiento para la presentación de 5 propuestas de estudios científicos para envió al PAT (Programa de Asistencia Técnica) de la Secretaría General del IPGH y se llevaron a cabo 26 eventos on line en temas de Cartografía, Geografía, Geofísica e Historia, con un total de 1.454 participantes, estos eventos tanto planificados como ejecutados se encuentran publicados en la página web institucional www.ipgh.gob.ec.</t>
  </si>
  <si>
    <t>1760001470001</t>
  </si>
  <si>
    <t>martha suarez</t>
  </si>
  <si>
    <t>Al III trimestre del año, miembros de Fuerzas Armadas han tenido capacitaciones y entrenamiento para el fortalecimiento de capacidades; además de ejercicios militares, entrenamientos de intercambio combinado conjunto, cursos, e invitaciones de intercambios, que han permitido que el personal militar conozca y se actualice en temas que servirán para el asesoramiento y planificación en el desarrollo de operaciones militares.  También, se  mantienen relaciones  en  materia  de  defensa  y  seguridad a través de oficinas de cooperación que permite el intercambio de información, capacitación, entrenamiento y adquisición de recursos logísticos, para el fortalecimiento de  capacidades de las Fuerzas Armadas.</t>
  </si>
  <si>
    <t>1760001980001</t>
  </si>
  <si>
    <t>1768192940001</t>
  </si>
  <si>
    <t>Al culminar el primer semestre la institución cuenta con 54 proyectos de investigación , los mismos que tienen incidencia en la zona de la costa ecuatoriana y otras zonas del país; además se cuentacon  50 publicaciones científicas de impacto mundial y 54 pubicaciones de impacto regional, 163 participaciones en ponencias nacionales  internacionales, se publicaron 17 libros</t>
  </si>
  <si>
    <t>proyectos de vinculación ejecutados</t>
  </si>
  <si>
    <t>Objetivo 7: Potenciar las capacidades de la ciudadanía y promover una educación innovadora, inclusiva y de calidad en todos los niveles.</t>
  </si>
  <si>
    <t>SE CUENTA CON 6 PROYECTOS DE VINCULACIÓN, CON LOS CUALES SE HA BENEFICIADO A 29720 PERSONAS, DE LAS CUALES 300 SON CON DISCAPACIDADES ESPECIALES, MISMA QUE HABITAN EN LAS ZONAS DE INFLUENCIA ESCOGIDAS EN LOS DIFERENTES PROGRAMAS DE VINCULACIÓN QUE OFRECE LA INSTITUCIÓN A NIVEL CANTONAL Y PROVINCIAL.</t>
  </si>
  <si>
    <t>55 IES participaron del proceso de evaluación externa con fines de acreditación; 52 IES están acreditadas; mientras que, 3 instituciones no alcanzaron la acreditación; 110 Institutos Superiores Técnicos y Tecnológicos en proceso de acreditación evaluados. Se acreditaron 55 Institutos Superiores Técnicos y Tecnológicos acreditados y 55 no se acreditaron.
Implementación del plan de mejora 2021; Implementación del plan de medición de satisfacción de usuarios externos formulado; 1 métrica de satisfacción del servicio EHEP segunda convocatoria 2021 (evaluados rindieron el EHEP en el segundo semestre 2021 octubre de 2021): 1 métrica de satisfacción del servicio evaluación IES (110 Institutos evaluados).</t>
  </si>
  <si>
    <t>UNIVERSIDAD  DE CUENCA</t>
  </si>
  <si>
    <t>Según documento UTN-CUICYT-D-2021-053-M del 12 05 2021 suscrito por el Director del CUICYT. Se presentará ejecución una vez que se ejecute la Convocatoria Investiga del indicador número de investigaciones realizadas. Además se presentan otros indicadores planificados: Número de publicaciones(obras de relevancia) 1T= 47, 2T=48, 3T=47, 4T= 48. Total anual 190 y Número de grupos de investigación:1T=50. Adicionalmente la ejecución  del primer trimestre presenta dos indicadores: Número de publicaciones obras relevancia=25, Número de grupos de investigación=50</t>
  </si>
  <si>
    <t>Gestionar acciones para el levantamiento, depuración, interconectividad e intercambio de la información de los hogares que se encuentran clasificados en los deciles de 1 al 3.</t>
  </si>
  <si>
    <t>Objetivo 7: Potenciar las capacidades de la ciudadanía y promover una educación innovadora, inclusiva y de calidad en todos los niveles.</t>
  </si>
  <si>
    <t>ALISTAMIENTO OPERACIONAL DE LAS FUERZAS ARMADAS</t>
  </si>
  <si>
    <t>1768143650001</t>
  </si>
  <si>
    <t>1760000660001</t>
  </si>
  <si>
    <t>Ing. Joffre García López</t>
  </si>
  <si>
    <t>GRAD. alain luna villavicencio</t>
  </si>
  <si>
    <t>1768155900001</t>
  </si>
  <si>
    <t>Para el segundo trimestre no se ha asignado presupuesto a este programa institucional.</t>
  </si>
  <si>
    <t>1660012180001</t>
  </si>
  <si>
    <t>Las actividades de gestión institucional han sido cumplidas en su totalidad con el personal de la Misión FAO que brinda apoyo administrativo y de servicios generales a la Organización (FAO). Resaltar que la Misión FAO en Ecuador únicamente cuenta con fondos en Administración Central, grupo de gasto 51 para pago de nómina de los 4 funcionarios en el distributivo. Se ha ejecutado un 44% del presupuesto hasta este segundo semestre enero - junio 2021.  Se espera en el siguiente trimestre ejecutar más del presupuesto por pago de décimo cuarto.</t>
  </si>
  <si>
    <t>Indicador: tasa de mortalidad por siniestros de tránsito por cada 10 kilómetros de vías, de octubre a diciembre se registraron 165 fallecidos por accidentes de tránsito en la RVE controlada por la CTE, esto implica un sobrecumplimiento de 0.26 en relación a la meta trimestral, puesto que el indicador escogido es de tendencia a la baja ya que busca medir la reducción de la tasa de mortalidad. LOGROS: pago de sueldos y a jubilados, servicios básicos; contratos por transporte de valores; aseo; mantenimiento correctivo de 77 vehículos; combustible (contratos nuevos y convenios), rastreo satelital, mant. y transferencia de datos de radares y cámaras; arrendamientos (contratos nuevos y seguros), seguros, matriculación y revisión vehicular, adquisición de baterías y neumáticos para las patrullas y motos, contratación de 3 médicos peritos legistas, adquisición de libretines para citaciones, mantenimiento de equipos de alcoholemia, adquisición de balizas o delineador vial para la Vía Samborondón, mantenimiento de pantallas led, entre otros.</t>
  </si>
  <si>
    <t>III TRIMESTRE: DURANTE EL PERÍODO JULIO-SEPTIEMBRE SE EJECUTÓ EL 25% DE LO PLANIFICADO, CONSIDERANDO LOS GASTOS DE OPERACIÓN Y FUNCIONAMIENTO INSTITUCIONAL</t>
  </si>
  <si>
    <t>Sin Resultado</t>
  </si>
  <si>
    <t>POR EL TEMA DE LA PANDEMIA,Y LAS ELECCIONES DE LAS NUEVAS AUTORIDADES DE LA UNIVERSIDAD, LOS PROYECTOS DE INVESTIGACION SE HAN POSTERGADO A PARTIR DEL SEGUNDO SEMESTRE 2021 DE SER EL CASO</t>
  </si>
  <si>
    <t>Nuevo programa de gasto permanente creado en el segundo trimestre del presente ejercio fiscal</t>
  </si>
  <si>
    <t>FORTALECIMIENTO DE LA ECONOMIA POPULAR Y SOLIDARIA</t>
  </si>
  <si>
    <t>Conservación y utilización sustentable de los Recursos Naturales</t>
  </si>
  <si>
    <t>Objetivo 4: Garantizar la gestión de las finanzas públicas de manera sostenible y transparente.</t>
  </si>
  <si>
    <t>1760001710001</t>
  </si>
  <si>
    <t>Objetivo 4: Garantizar la gestión de las finanzas públicas de manera sostenible y transparente.</t>
  </si>
  <si>
    <t>carlos delgado</t>
  </si>
  <si>
    <t>ING. LUCIA VILLALOBOS</t>
  </si>
  <si>
    <t>1768146750001</t>
  </si>
  <si>
    <t>Este programa permite la generación de operaciones estadísticas - OE y su publicación en función del Calendario Estadístico 2021. En el primer trimestre se planificó publicar (26) OE; sin embargo, se publicaron (22), ya que el Índice de Producción de la Industria Manufacturera-IPI-M no fue publicado en los meses: enero, febrero y marzo, debido a una afectación en la serie histórica y las metodologías de imputación utilizadas, dado que por la pandemia, existió un incremento de empresas que no proporcionaron información necesaria, se prevé gestionar ante el CONEC su suspensión con base al análisis técnico desarrollado. Por otro lado, el Registro Estadístico de Recursos y Actividades Salud 2019 no se publicó, puesto que el INEC no recibió la información necesaria por parte de MSP e IESS.</t>
  </si>
  <si>
    <t>NUMERO DE PROYECTOS DE INVESTIGACION</t>
  </si>
  <si>
    <t>IV TRIMESTRE: En este periodo se ejecutaron acciones para garantizar la gestión de los procesos alineados al desarrollo organizacional. DNAF gestionó la optimización de Cero Papeles mediante quipux, el uso eficiente del presupuesto y la gestión efectivas de sus procesos. DNPGE gestionó la satisfacción del usuario externo, el cumplimiento de planes de acción para mejora institucional, el porcentaje de trámites actualizados en GOB.EC y la mejora de procesos institucionales priorizados. DNTH gestionó la efectividad de sus procesos. DNT gestionó la calidad del desarrollo y mantenimiento de aplicaciones y el cumplimiento de SLA. DNJ gestionó la efectividad de sus procesos.</t>
  </si>
  <si>
    <t>La ejecución de metas del 29,64% en el segundo trimestre, garantiza los procesos electorales de manera transparente, eficiente, inclusiva en todas sus fases, además de una promoción electoral, fiscalización y participación política en igualdad de condiciones, reflejadas en el proceso electoral Elecciones Generales 2021.</t>
  </si>
  <si>
    <t>Se sobrepasa la meta inicial llegando con un total de 2061 graduados
Se cuenta con:
Graduados en modalidad Presencial -  222 graduados 
Graduados en modalidad a Distancia -  535 graduados</t>
  </si>
  <si>
    <t>Dentro de este programa se han realizado operaciones de vigilancia y control del territorio ecuatoriano, que han permitido garantizar la soberanía e integridad territorial, para lo que se han ejecutado acciones dentro de los 72 destacamentos desplegados en todo el País, mediante el control de los espacios aéreos y marítimos jurisdiccionales del Ecuador.</t>
  </si>
  <si>
    <t>Codificado 3er trimestre USD. 5.780.594,10,  ejecutado 3er trimestre: USD. 3.924.420,46 (julio - septiembre)
(77,49% porcentaje de ejecución presupuestaria trimestral, 67.89% porcentaje de ejecución al 30 de septiembre).
Logros:
a) 2.686 pericias en el ámbito de Medicina Legal
b) 38.504 pericias en el ámbito de Ciencias Forenses
c) 9 inhumaciones de cadáveres no identificados, identificados y no retirados
d) 3 Comisiones Técnicas activas en el desarrollo de instrumentos metodológicos
e) 8 Eventos de Capacitación Especializada de manera virtual
f) 5 Convenio de Cooperación Interinstitucional de índole académico, suscrito con entidades de educación superior</t>
  </si>
  <si>
    <t>1760001200001</t>
  </si>
  <si>
    <t>Gestión universitaria con normalidad</t>
  </si>
  <si>
    <t>EDGAR RAMIRO PAZMIÑO ORELLANA</t>
  </si>
  <si>
    <t>PROGRAMAS Y/O PROYECTOS DE VINCULACIÓN GESTIONADOS.</t>
  </si>
  <si>
    <t>78</t>
  </si>
  <si>
    <t>Juan gutierrez</t>
  </si>
  <si>
    <t>30% TASA DE GRADUACIÓN</t>
  </si>
  <si>
    <t>INSTITUTO NACIONAL DE METEOROLOGIA E HIDROLOGIA - INAMHI</t>
  </si>
  <si>
    <t>* Aprobación del Plan Nacional de Desarrollo ¿Plan Creación de Oportunidades 2021-2025¿ por parte del Consejo Nacional de Planificación mediante Resolución Nro. 002-2021-CNP, del  20 de septiembre de 2021.
* Elaboración y difusión de las Directrices para la Actualización de la Planificación Nacional y Elaboración de la Proforma del Plan Anual de Inversión 2022.
* Se alcanzó el 79% de ejecución del Plan Anual de Inversión, alineado a los objetivos y metas del Plan Nacional de Desarrollo.
*Se cumplió con el 100% de eficiencia del Sistema Nacional de Información para el PND y de las herramientas informáticas que forman parte del Sistema Nacional de Planificación Participativa SNDPP.
* Desarrollo de la Estrategia Territorial Nacional, mediante talleres participativos y mesas temáticas, la cual fue incororada en el Plan Naciona de Desarrollo "Creación de Oportunidades"  2021-2025.
* Emisión de ¿Directrices para la alineación de los Planes de Desarrollo y Ordenamiento Territorial de los Gobiernos Autónomos Descentralizados al nuevo Plan Nacional de Desarrollo 2021-2025.</t>
  </si>
  <si>
    <t>Recuperación y protección del medio ambiente</t>
  </si>
  <si>
    <t>Las actividades de gestión institucional han sido cumplidas en su totalidad con el personal de la Misión FAO que brinda apoyo administrativo y de servicios generales a la Organización (FAO). Resaltar que la Misión FAO en Ecuador únicamente cuenta con fondos en Administración Central, grupo de gasto 51 para pago de nómina de los 4 funcionarios en el distributivo y grupo 58 pago de nómina de 2 jubilados. Se ha ejecutado un 100% del presupuesto al culminar el año diciembre 2021.</t>
  </si>
  <si>
    <t>María EVELINA VEGA CHAMBA</t>
  </si>
  <si>
    <t>40.246 trámites ciudadanos atendidos.
1.158 comunicaciones del sector público o privado en respuesta a consultas4 solicitudes de convenios de pago de coactivas.
1 registro de medidas cautelares casos especiales.
1.316 imposición de medidas cautelares
12 eventos de capacitación.
3 solicitudes de información de contribuciones
34 solicitudes de convenio de pago 50% contribuciones.
8 solicitudes de convenios de pago de coactivas.
1.114.512 accesos a portales de información, estudios  y publicaciones de la SCVS.
Optimización de Stored Procedures del Sistema de Contribuciones y Coactivas.</t>
  </si>
  <si>
    <t>Durante el primer trimestre del 2021 se ejecutaron acciones de apoyo, en el marco de la planificación operativa anual, que permitieron consolidar la estructura organizacional y mejorar los procesos administrativos del Consejo de la Judicatura.</t>
  </si>
  <si>
    <t>Olga espinosa oRDOÑEZ</t>
  </si>
  <si>
    <t>Ing. Dalila Judith tapia tipan</t>
  </si>
  <si>
    <t>1768061330001</t>
  </si>
  <si>
    <t>Cristina santamaria</t>
  </si>
  <si>
    <t>LOGRO: se realizó la adquisición medicamentos (biológicos) , dispositivos médicos, jeringuillas COVID 19 ,ejecución de acuerdos/contratos de la adquisición de vacunas COVID 19,  pago al Fondo Rotatorio (OPS) del  esquema regular ENI-DNEPC de acuerdo a la planificación anual 2021.($21.008.383,82)  Vacunación covid :Para lo cual se ha logrado el 80% de cobertura de primeras dosis. Además se ha iniciado el proceso de colocación de dosis de refuerzo a población específica. NUDO CRÌTICO: La emergencia sanitaria fue declarada el 12 de marzo 2020 y se gestionó la redistribución de recursos disponibles a nivel interno del Ministerio para atender varias necesidades para la  emergencia sanitaria; lo cual implica que la ejecución y cumplimiento de las demas actividades de la cada una de las estrategias de la DNEPC para la prevención y control de eventos,enfermedad y/o grupo de enfermedades de importancia para la salud pública, y en el ambito de las prioridades sanitarias determinadas se ejecuten de acuerdo al presupuesto disponible y asignado; lo cual implica que algunas actividades se pasen al cuarto trimestre.  Cabe mencionar que el 25% que esta colocado en cada trimestre corresponde al 100% de ejecución  de manera trimestral.</t>
  </si>
  <si>
    <t>Sin resultado</t>
  </si>
  <si>
    <t>INSTITUTO DE FOMENTO A LA CREATIVIDAD E INNOVACIÓN</t>
  </si>
  <si>
    <t>CONSEJO NACIONAL PARA LA IGUALDAD INTERGENERACIONAL</t>
  </si>
  <si>
    <t>EL CIDAP, DURANTE EL TERCER TRIMESTRE ORGANIZA LA EJECUCIÓN PARA EL FESTIVAL DE ARTESANÍAS DE AMÉRICA 2021, EL MISMO QUE LLEVA UN AÑO EN SU ORGANIZACIÓN Y LA RESPECTIVA EJECUCIÓN EN EL MES DE AGOSTO, SEPTIEMBRE, ENCUENTRO EN EL QUE PARTICIPAN CIENTOS DE ARTESANOS A NIVEL NACIONAL E INTERNACIONAL.</t>
  </si>
  <si>
    <t>En este primer trimestre el Consejo Nacional de Salud, ha logrado desarrollar sus actividades de manera eficiente, contribuyendo con la construcción, fortalecimiento y sostenibilidad del Sistema Nacional de Salud y la correcta aplicación de las Política públicas, normas e instrumentos técnicos en el marco de la Ley Orgánica del Sistema Nacional de Salud y su reglamento, generando productos que evidencian la gestión de las Comisiones Nacionales de: Medicamentos y Recursos Humanos.</t>
  </si>
  <si>
    <t>Se puso en ejecución contratos de servicios necesarios como la emisión de pasajes aéreos nacionales, servicio de internet, mantenimiento vehículos, adquisición de suministros de oficina, aseo y limpieza, con el objetivo de brindar espacios adecuados y recursos necesarios. Se continuó con la gestión del Manual de Descripción, Valoración y Clasificación de Puestos SPPAT. Se realizaron capacitaciones al personal e inducciones para el desarrollo de competencias y habilidades de los servidores.</t>
  </si>
  <si>
    <t>1760013210001</t>
  </si>
  <si>
    <t>IV TRIMESTRE: Año 2020 (Octubre - Diciembre): Se realizaron 7 estudios científico técnicos sobre a) redes experimentales de arrastre de fondo artesanal en la localidad de Palmar-provincia de Santa Elena, b) Estimación hidroacústica de los principales peces pelágicos pequeños, c) muestreo para el arte de pesca chinchorro de playa en Ecuador, e) Protocolo de obtención de datos de peces pelágicos pequeños. f)Desembarque Peces Pelágicos Pequeños, g) Informe Nacional Ecuador 2019; pesca y aspectos biológicos del calamar gigante volador (Dosidicus gigas) en aguas ecuatorianas.</t>
  </si>
  <si>
    <t>La ejecución del cuarto trimestre fue de 27,05% y resultado inferior de la meta programada de 34%. Las Direcciones Nacionales, Delegaciones Provinciales y el Instituto de la Democracia, en suma,  ha cumplido el 97,31% de su planificación,  lo cual contribuye de manera efectiva al cumplimiento de la misión y visión del CNE.</t>
  </si>
  <si>
    <t>AGENCIA NACIONAL DE REGULACIÓN Y CONTROL DEL TRANSPORTE TERRESTRE, TRÁNSITO Y SEGURIDAD VIAL</t>
  </si>
  <si>
    <t>Políticas públicas económicas y financieras.</t>
  </si>
  <si>
    <t>200 proyecto de investigación en desarrollo y 23 concluidas. 8 proyectos de investigación cuentan con contraparte de empresas nacionales e internacionales. 95 publicaciones científicas indexadas en SCOPUS/WoS realizadas por profesores. 11 propuestas presentadas para captación de fondos no reembolsables.</t>
  </si>
  <si>
    <t>76</t>
  </si>
  <si>
    <t>SERVICIO DE RENTAS INTERNAS -SRI</t>
  </si>
  <si>
    <t>1760005890001</t>
  </si>
  <si>
    <t>La planificación no se registra lineal debido a que los valores corresponden a la programación de las metas de todas las actividades del programa 01; entre estas se encuentra la dirección de infraestructura, donde sus metas PAPP están planificadas para el segundo semestre del año. El cumplimiento de  metas y actividades de la gestión habitual institucional (grupos 51 y 53) son lineales en todos los meses.</t>
  </si>
  <si>
    <t>Porcentaje de Facilitación en la Nacionalización de Mercancías en el Control Concurrente</t>
  </si>
  <si>
    <t>Se obtuvo el 46.18% de ejecución presupuestaria, devengando USD 4.640.514,82 del presupuesto asignado</t>
  </si>
  <si>
    <t>Memorando No. UPEC-DIIV-2021-289-M,. En el segundo trimestre del 2021 se ha publicado 2 artículo científico en base de datos de alto impacto, se encuentran ejecutados o proceso de cierre 4 proyectos del año 2021  y en proceso de ejecución 17 proyecto que han sido aprobados en años anteriores. Adicionalmente se está trabajando para el segundo trimestre con 6 proyectos de financiamiento externos</t>
  </si>
  <si>
    <t>De octubre a diciembre de 2021, se han realizado 36 inspecciones y controles de Asentamientos Humanos Irregulares, de un total de 47 inspecciones y operativos de control planificados. 
En el año 2021, se ejecutó 262 inspecciones y operativos de control por presuntos AHI de un total de 312 establecidos en cronograma.
En ejecución presupuestaria se cumplió con el 100% del presupuesto devengado versus el presupuesto codificado.</t>
  </si>
  <si>
    <t>Programa de arrastre con rubro no permanente</t>
  </si>
  <si>
    <t>4 procesos PAC, 21 certificaciones POA, 50 documentos levantados Sistema Gestión Procesos, 6 trámites simplificación, 9 acciones clima laboral, 46 convenios, 10 informes EGSI, seguimiento a 511 recomendaciones CGE, ejecución presupuestaria 99,33%, 1376 encuestas levantadas de satisfacción al usuario, 37290 documentos firmados electrónicamente.</t>
  </si>
  <si>
    <t>*Se realizaron 3.156 actividades de sensibilización para prevención de la violencia y rutas de atención con una participación de 29.377.NUDOS CRÍTICOS, Se ha definido alternativas para realizar las actividades de manera presencial y virtual, sin embargo el acceso  a medios digitales de esta Cartera de Estado en territorio es muy limitado.</t>
  </si>
  <si>
    <t>LOGROS: se registraron 70.834 niños tamizados por el MSP. 
NUDOS CRÍTICOS: La incidencia de la SARSCOV2 o COVID19, disminuye la asistencia para la toma de la muestra del tamizaje, además el personal de salud esta destinado a la vacunación COVID por lo cual ha empezado a disminuir el número de niños tamizados por día.</t>
  </si>
  <si>
    <t>AGENCIA DE REGULACION Y CONTROL DE ENERGIA Y RECURSOS NATURALES NO RENOVABLES</t>
  </si>
  <si>
    <t>EJERCICIO DE LOS DERECHOS CONSTITUCIONALES Y DERECHOS HUMANOS</t>
  </si>
  <si>
    <t>En este periodo se gestionó entre otros: 
- 17 asistencias técnicas en diferentes temáticas vinculadas con el Consejo de Comunicación.
- Diseño e implementación de guías orientadas al tratamiento periodístico y comunicacional en diferentes ejes vinculados con género, niños, niñas y adolescentes y violencia e interculturalidad.
- Diseño de 2 herramientas para la protección de trabajadores de la comunicación en procesos electorales.
- 1 investigación de "La mujer en la Ópera: Wagner a contracorriente".
- Desarrollo de 4 herramientas periodísticas para el desarrollo del sistema integral para protección de los trabajadores de la comunicación.
- 9 actividades académicas. 
- 2 espacios de diálogo.
- 2 publicaciones institucionales.</t>
  </si>
  <si>
    <t>Para garantizar la seguridad ciudadana la P. N. realizó acciones al IV trimestre: Operativos realizados 1.072.452, Detenidos delincuencia común 78.011, Detenidos violencia intrafamiliar 12.721, Armas de fuego decomisadas 7.532, Bandas desarticuladas 1.532, Vehículos recuperados 9.054, Vehículos retenidos 13.989, Motos recuperadas 3.955, Motos retenidas 15.918, Personas revisadas 26.766.966, Detenidos por estupefacientes 13,200, Cocaína incautada gr 176.660.803,32, Heroína gr 512.857,95, Marihuana gr 33.007.634,23, Planta marihuana 751, Planta de coca 30.360, Químico sólido Kg 31.768,17, Químico líquido Lt 35.484,82, Botón de seguridad 165.169, Alarma efectiva 183.182, Alarma falsa 31.898, Custodia valores 23.320, Espacio público recuperado 14.809, Visita preventiva comunitaria 2.085.027.</t>
  </si>
  <si>
    <t>En el segundo trimestre del 2021 se han resuelto  o finalizado el 73.31% de casos de Derechos Humanos y de la Naturaleza que han ingresado a la DPE desde el año 2013, es así que se cumple con el 94% de la meta planificada.</t>
  </si>
  <si>
    <t>La ejecución del periodo representa el  25.87% conforme las necesidades institucionales de operatividad. En las cuales se registraron pagos para cubrir servicios básicos, logística de movilización así también para cubrir los gastos de remuneraciones del personal administrativo y beneficios de nómina.</t>
  </si>
  <si>
    <t>El indicador corresponde a volumen de exportación de crudo en el segundo trimestre del año 2021.</t>
  </si>
  <si>
    <t>Año 2021 (Abril - Junio) Se registró una ejecución presupuestaria de 22.90% a junio 2021, 75% Porcentaje de cumplimiento de planes de acción de mejora de la gestión institucional, 67.05 % Porcentaje de optimización Cero Papeles con el Sistema de Gestión Documental Quipux, 41% Porcentaje de Cumplimiento del Plan Estratégico de Mejora del Clima Laboral.</t>
  </si>
  <si>
    <t>UNIVERSIDAD DE INVESTIGACIÓN DE TECNOLOGÍA EXPERIMENTAL YACHAY</t>
  </si>
  <si>
    <t>UNIVERSIDAD TECNICA DE COTOPAXI</t>
  </si>
  <si>
    <t>Gastos administrativos: Servicios básicos, remuneraciones al personal, fumigaciones de las instalaciones de la institución, pago de alícuotas y parqueaderos, tasas y contribuciones, dietas a los consejeros del Pleno, movilización y viáticos para el cumplimiento de las actividades institucionales.</t>
  </si>
  <si>
    <t>En el segundo trimestre del ejercicio fiscal 2021, se han cumplido con las actividades programadas y planificadas.</t>
  </si>
  <si>
    <t>Se ejecuta el 25.48% de lo programado, que contempla pagos de personal, servicios básicos, instalación, mantenimiento y reparaciones, seguridad y vigilancia, servicio de limpieza especializada de los laboratorios y otros rubros propios de la gestión institucional.</t>
  </si>
  <si>
    <t>La programación y resultado de cada trimestre no son acumulables, 895.043 estudiantes de bachillerato matriculados en instituciones educativas fiscales en el periodo escolar 2020-2021 (Costa y Sierra), fuente Archivo Maestro de Instituciones Educativas - AMIE, 31-mar-2021.</t>
  </si>
  <si>
    <t>Investigaciones cientificas ejecutadas</t>
  </si>
  <si>
    <t>Se habilitó la estructura programática para la convalidación de certificaciones presupuestarias. La documentación habilitante se encuentra en proceso de mediación y cierre de los contratos de consultoría de estudios y diseño de proyectos (contratos Nro. 107-MINEDUC-2021, 037-MINEDUC-2021, 105-MINEDUC-2021, 101-MINEDUC-202).</t>
  </si>
  <si>
    <t>jaime diaz</t>
  </si>
  <si>
    <t>Actores de la Economía Popular y Solidaria fortalecidos</t>
  </si>
  <si>
    <t>Se supera la meta programada en graduados, impidiendo registrar el número de estudiantes graduados  (siendo 276 el valor correcto)</t>
  </si>
  <si>
    <t>Se ha desarrollado 3 reportes de monitoreo y análisis de muestra de la calidad de agua, suelo y sedimentos. Adicionalmente, se actualizó la base de datos de BANQUIM y BANSED. Y, se cuenta con 1 método analítico de sólidos sedimentales para solicitud de cance de acreditación.
También, se han emitido 493 pronósticos a nivel nacional, 273 boletines hidrológicos, 186 boletines del clima Urbano de Guayaquil, 187 pronósticos de tiempo para las principales localidades de la Cuenca del Río Guayas1 Informe técncio del Fenómeno del Niño y 12 reportes de recepción de información meteorológica.</t>
  </si>
  <si>
    <t>1768007390001</t>
  </si>
  <si>
    <t>Durante el cuarto trimestre 2021: 100% de personas en estado irregular notificadas con inicio de proceso administrativo; 97.33% de vías no urbanas interveninada (km)</t>
  </si>
  <si>
    <t>Se ejecuta el 68,62% del presupuesto. Elaboración y aprobación del nuevo Plan Estratégico de Desarrollo Institucional 2021-2025 alineado al nuevo Plan Nacional de Desarrollo ¿ Plan de Creación de Oportunidades¿ 2021-2025. En evaluación al desempeño docente el 98.36% de los docentes obtuvieron una calificación de excelente y muy satisfactorio. Comunicación institucional en redes sociales: Facebook 51276 seguidores, Instagram 7541 seguidores y Twitter 4089 seguidores. Transmisión de Radio UTC 24 horas siete días a la semana con actividades: programación musical, programas interculturales, Pauta programa Educa, Retransmisión en vivo programa Desde la Academia, entrevistas Contextos y Textos, programa Sin Maquillaje y  producto comunicacional cápsulas COVID 19.</t>
  </si>
  <si>
    <t>El avance está en función de las metas planteadas. El 23% de cumplimiento corresponde a los gastos de personal (procesos gobernantes, sustantivos y adjetivos), pagos de bienes y servicios, pólizas de seguros (vehículos). El 6% que no se cumplió corresponde  a la reprogramación de los recursos de transporte institucional para los servidores de grupos prioritarios debido a la modalidad de teletrabajo,  falta de financiamiento por parte de MEF, optimización de actividades, y actividades en proceso contractual.</t>
  </si>
  <si>
    <t>cristina elizabeth montenegro arias</t>
  </si>
  <si>
    <t>GABRIELA MUÑOZ JARAMILLO</t>
  </si>
  <si>
    <t>GIOVANNY ESTRADA CHAVEZ</t>
  </si>
  <si>
    <t>Juan mena</t>
  </si>
  <si>
    <t>1768188080001</t>
  </si>
  <si>
    <t>andrea paola villota garcia</t>
  </si>
  <si>
    <t>Maria Elena Nieto</t>
  </si>
  <si>
    <t>Dificultades debido a la implementación del sistema SINAFIP, posteriormente el retorno a ESIGEF a partir del 22 de febrero de 2021, dispuesto por MEF, retrasando la ejecución de actividades valoradas.
Los principales resultados fueron:
*Asesoría Jurídica: 6 respuestas a solicitudes con requisitos legales; 80 asesorías institucionales con informe o criterio jurídico
*Coordinación Institucional:  27 actividades ejecutadas Plan de Comunicación Estratégica
*Secretaría General: 3.563 copias certificadas y certificaciones entregadas 
*Talento Humano: 14 eventos de capacitación realizados
*Administrativa: 14 Mantenimientos vehiculares; 1 Mantenimiento informático; 4.347 soportes a usuarios; 151 Órdenes de gasto despachadas
*Financiero: 92 Ingresos procesados por recaudación de mediación</t>
  </si>
  <si>
    <t>SE GRADUARON 171 PROFESIONALES DE LAS DISTINTAS CARRERAS QUE CUENTA LA UNIVERSIDAD, QUE FRENTE AL TOTAL ESPERADO CONSTITUTYE EL  29 % DE LA META Y EL ACUMULADO DEL MAS DEL 100%.</t>
  </si>
  <si>
    <t>Se cumplió lo programado para el segundo trimestre</t>
  </si>
  <si>
    <t>PROMOCION DE EMPLEO VERIFICACION Y CONTROL DE DERECHOS Y OBLIGACIONES LABORALES</t>
  </si>
  <si>
    <t>En este programa no se tiene presupuesto asignado para casto corriente, solo considera inversión, por lo que en el I trimestre del año no se planificó ejecutar actividades dentro de este programa (proyectos de inversión), dado a que el Ministerio de Economía y Finanzas debía aproba reformas presupuestarias en las que se aigne el presupuesto a los proyectos que han sido considerados en el PAI 2021 de la Institución.</t>
  </si>
  <si>
    <t>Proyecto atado a inversión</t>
  </si>
  <si>
    <t>Los Beneficiarios directos de los proyectos de vinculación ejecutados se obtiene al final de cada semestre</t>
  </si>
  <si>
    <t>Durante el tercer trimestre del año 2021, se han aprobado cuatro nuevos proyectos de vinculación con la sociedad; ademas 8 docentes han participado en los proyectos de vinculación, 8680 beneficiarios de los proyectos de vinculación; y se han ejecutado 25 proyectos de vinculación. La información detallada se la verifica en el Memorando Nro. UPEC-DIVS-2021-0439-M y sus anexos RESOLUCIÓN RCVS-SVO-03-No. 014-2021, RESOLUCIÓN RCVS-SVO-03-No. 015-2021, RESOLUCIÓN RCVS-SVO-03-No. 016-2021, RESOLUCIÓN RCVS-SVO-03-No. 017-2021.</t>
  </si>
  <si>
    <t>Avance en la construcción de modelos de evaluación de posgrados del campo de conocimiento de Salud y Bienestar, Ciencias Sociales, Periodismo, Información y Derecho.
11 informes finales y 8 informes preliminares de proyectos de creación de ISTT.
Instructivo para la oferta de títulos de tecnólogo superior universitario o su equivalente por 
parte de las universidades y escuelas politécnicas
Instructivo para la elaboración del plan de aseguramiento de la calidad para los ISTT acreditados 
Instructivo para la elaboración de plan de mejoramiento para los ISTT no acreditados
Avance de Investigaciones específicas de posgrados, se encuentran en su fase final.</t>
  </si>
  <si>
    <t>Las exportaciones de crudo a nivel mundial se han visto afectadas a causa de la Pandemia del COVID 19; sin embargo una vez reanudadas varias actividades de sectores productivos a nivel mundial por la flexibilización de los confinamientos, las exportaciones de crudo se han recuperado durante este trimestre.  En este periodo  se tiene un cumplimiento del 102,38% de la meta establecida.</t>
  </si>
  <si>
    <t>En el marco del programa 01 de enero a diciembre 2021 se alcanzó el 100.45% de los resultados (promedio) de los indicadores relacionado con los procesos de apoyo y asesoría, incluyendo sus remuneraciones y servicios básicos.
IV TRIMESTRE: 24.60% de ejecución de actividades de desarrollo de administración central atendidas, relacionado con los procesos de apoyo y asesoría, incluyendo sus remuneraciones y servicios básicos.</t>
  </si>
  <si>
    <t>Se logró un cumplimiento de 133.8% respecto de la meta esperada para el I Trimestre.</t>
  </si>
  <si>
    <t>Gestión de los programas y actividades por las unidades administrativas con sus respectivas jefaturas.</t>
  </si>
  <si>
    <t>Meta: 95% de operatividad de los aeropuertos nacionales e internacionales bajo la administración de la DGAC.
Resultado: 99,79% promedio de operatividad de los aeropuertos nacionales e internacionales bajo la administración de la DGAC durante el cuarto trimestre</t>
  </si>
  <si>
    <t>Se cumplió con lo programado en el cuarto trimestre en la gestión administrativa mediante la provisión de bienes y servicios que aportan al cumplimiento de los objetivos institucionales.</t>
  </si>
  <si>
    <t>Fortalecimiento Institucional - Pago Nómina</t>
  </si>
  <si>
    <t>a).	1309 (mil trecientos nueve) estudiantes reciben becas de tipo: AYUDA SOCIOECONOMICA, DISCAPACIDAD,RECONOCIMIENTO AL ESFUERZO con un monto de USD 276.815
b).	82 (ochenta y dos) extrabajadores reciben su jubilación patronal con un monto de USD 186.383,14
c).     25 (veinticinco)  administrativos y 5 (cinco)  trabajdores se acogen a la jubilación, permitiendo la optimización del talento humano, con un monto de USD 1.586.287,27
d)	Aprobación y aplicación de la Revisión clasificación y valoración de puestos de servidores bajo nombramiento regular (LOSEP)
e)	Proceso de Rendición de Cuentas 2020 ejecutado con audiencia pública virtual y la presentación del informe general, ejecutivo y el formulario del CPCCS</t>
  </si>
  <si>
    <t>Durante el IV trimestre 2021 se ejecutaron acciones de apoyo, en el marco de la planificación operativa anual, que permitieron consolidar la estructura organizacional y mejorar los procesos administrativos del Consejo de la Judicatura.</t>
  </si>
  <si>
    <t>Toneladas métricas de pesca descargadas en el Terminal Pesquero y de Cabotaje</t>
  </si>
  <si>
    <t>SUPERINTENDENCIA DE ECONOMÍA POPULAR SOLIDARIA</t>
  </si>
  <si>
    <t>Los procesos de aprobación de reformas previo a la aprobación de la proforma 2021 han retrasado los procesos de contratación.</t>
  </si>
  <si>
    <t>La programación y resultado de cada trimestre no son acumulables; 299.233 niños de 3 y 4 años matriculados en instituciones educativas de educación ordinaria, de todos los sostenimientos en el periodo escolar 2021-2022 (Sierra) y 2021-2022 (Costa). Fuente: Archivo Maestro de Instituciones Educativas-AMIE, Periodo2021-2022, corte diciembre 2021. (Nota: por limitaciones en el sistema, en el resultado del 4to trimestre se colocó el valora máximo permitido de 164.658)</t>
  </si>
  <si>
    <t>Se han atendido a 7678 Usuarios pagando un total por todas las protecciones de $8.703.216,82.  Se registro 2204 atenciones realizadas en las oficinas zonales. Se han desarrollado 2 proyectos en consonancia a la designación que se ha dado a la Dirección de Seguimiento y Evaluación del Servicio. Se ha propiciado la creación de manuales de procesos que permitan mejorar la gestión de la institución.</t>
  </si>
  <si>
    <t>CONSEJO NACIONAL PARA LA IGUALDAD DE GÉNERO</t>
  </si>
  <si>
    <t>En este programa consta el personal administrativo y código de trabajo, así como todos los gastos administrativos generados en la gestión institucional, así como la administración y provisión de bienes, servicios y recursos necesarios para la normal operación institucional.</t>
  </si>
  <si>
    <t>El avance alcanzado en el cumplimiento de las metas e indicadores correspondientes al tercer trimestre 2021 es del 20,85%, es decir que se ha alcanzado hasta septiembre del presente año un avance acumulado del 54,86%, que se lo puede verificar en función al Memorando N°. UPEC-DPDI-2021-069-M, Memorando N°. UPEC-DPDI-2021-089-M y Memorando N°. UPEC-DPDI-2021-100-M, los cuales corresponden a los informes de cumplimiento de metas e indicadores de los meses julio, agosto y septiembre respectivamente.  Es importante mencionar que el mayor porcentaje de cumplimiento se genera en el último trimestre del año que supera el 25% planificado.</t>
  </si>
  <si>
    <t>De 254 actividades operativas planificadas para el cuarto trimestre del 2021 se ejecutaron 190, dando un porcentaje de cumplimiento del 74%, entre ellas se gestionó campañas comunicacionales internas y externas, elaboración de eventos institucionales, informes de resultados de ensayos de laboratorio, se gestionó los procesos precontractuales de compras públicas y registro de contratos, entre otras. Con base a la planificación institucional se alcanzó el 94% de las metas planificadas para el año 2021.</t>
  </si>
  <si>
    <t>97,95%2 de ejecución presupuestaria acumulada. (FUENTE: DIRECCIÓN ADMINISTRATIVA FINANCIERA ¿ Memorando No. TCE-DAF-2022-0024-M de 05 enero 2022)</t>
  </si>
  <si>
    <t>Se realizan actividades administrativas y se emitieron políticas públicas, referentes a ciencia, tecnología, innovación, investigación científica, y saberes ancestrales, a través de 46 servidores, dentro de las Subsecretarías. Estas políticas son puestas en marcha, a través de
financiamiento de proyectos de inversión.</t>
  </si>
  <si>
    <t>USO PUBLICO Y TURISMO SUSTENTABLE EN LAS AREAS PROTEGIDAS Y EDUCACION AMBIENTAL</t>
  </si>
  <si>
    <t>Se ha cumplido con el mantenimiento de la Red Vial Estatal.</t>
  </si>
  <si>
    <t>SE HA CUMPLIDO CON LO PLANIFICADO PARA EL LOGRO DE LOS OBJETIVOS INSTITUCIONALES SE PROGRAMA METAS ACORDE A LOS LINEAMIENTOS ESTABLECIDOS POR SECRETARIA TECNICA PLANIFICA ECUADOR. LA EJECUCION PRESUPUESTARIA DEL 1ER TRIMESTRE SE VIÓ AFECTADA POR EL CAMBIO DE LA HERRAMIENTA INFORMÁTICA FINANCIERA SINAFIP A eSIGEF CONFORME LO DETERMINADO EN EL
ACUERDO Nº 0012 DE 21 DE FEBRERO DE 2021 EMITIDO POR EL MINISTERIO DE ECONOMIA Y FINANZAS</t>
  </si>
  <si>
    <t>Diálogos territoriales para el proceso de evaluación y actualización de la Agenda Nacional para la Igualdad. Elaboración de un plan de asesoría y transversalización de políticas públicas de igualdad y no discriminación para el periodo 2022-2025. Herramientas técnicas y metodológicas para la conformación de consejos consultivos. Protocolo de atención y tratamiento a casos de vulneración de derechos. Informe de diagnóstico lógico y conceptual de los sistemas de monitoreo. Coordinación interinstitucional con entidades rectoras y ejecutoras de política</t>
  </si>
  <si>
    <t>CONSTITUYE EL NÚMERO DE ESTUDIANTES QUE CONCLUYERON LOS ESTUDIOS DE TERCER NIVEL PROPORCIONADO POR LA DIRECCIÓN DE PLANIFICACIÓN ACADÉMICA A PESAR DE LAS LIMITACIONES FINANCIERAS POR PARTE DEL MEF Y SENESCYT. ADICIONALMENTE EL CUMPLIMIENTO DE ESTA META INCIDE EN LA CONTRATACIÓN DE DOCENTES BAJO SUS DIFERENTES MODALIDADES Y QUE ESTA SIENDO AFECTADA POR LAS REGULACIONES PRESUPUESTARIAS Y ENTREGA DE RECURSOS FINANCIEROS POR EL MINISTERIO DE ECONOMÍA Y FINANZAS.</t>
  </si>
  <si>
    <t>Actividades de gestión intitucional cumplidas</t>
  </si>
  <si>
    <t>Al 30 de septiembre de 2021 se reporta: 3 informes especializados y estudios de eventos peligrosos en zonas de alta vulnerabilidad (indicador semestral). 100% de Conformidad Técnica en Gestión de Riesgos emitidos para proyectos de inversión pública (Sector Agua y Saneamiento, Sector Movilidad y Transporte) con financiamiento multilateral.</t>
  </si>
  <si>
    <t>Al 30 de junio de 2021 se reporta: 3 informes especializados y estudios de eventos peligrosos en zonas de alta vulnerabilidad. 100% de Conformidad Técnica en Gestión de Riesgos emitidos para proyectos de inversión pública (Sector Agua y Saneamiento, Sector Movilidad y Transporte) con financiamiento multilateral.</t>
  </si>
  <si>
    <t>Niños tamizados de 4 a 28 días de nacido.</t>
  </si>
  <si>
    <t>Las gestiones continúan para la efectividad de las políticas de inversión, control, seguimiento e información.</t>
  </si>
  <si>
    <t>SEGUNDO TRIMESTRE: Durante el segundo trimestre del año 2021, dentro del Programa presupuestario 01 ADMINISTRACIÓN CENTRAL, se ejecutó un monto de $144.875,22 correspondiente al 13,63%, de un monto codificado de $1.062.953,40. Al finalizar el primer semestre 2021, el devengado de este programa presupuestario es de $490.741,96 de un monto codificado de $1.062.953,40.</t>
  </si>
  <si>
    <t>Objetivo 9: Garantizar la seguridad ciudadana, orden público y gestión de riesgos.</t>
  </si>
  <si>
    <t>382 alumnos graduados en el tercer nivel (303) y cuarto nivel (79). Se encuentran registrados: 9116 estudiantes en grado y 765 estudiantes en posgrado.</t>
  </si>
  <si>
    <t>FORTALECER LOS SERVICIOS JUDICIALES</t>
  </si>
  <si>
    <t>FOMENTO DE LA GESTION POLITICA PARA LA CONSECUCION DE LA SOCIEDAD DEL BUEN VIVIR</t>
  </si>
  <si>
    <t>Resultados obtenidos en el segundo trimestre:
Carros recuperados son 794; Motos recuerdas 902; Armas aprehendidas e incautadas 1565; Camales Clandestinos Clausurados 10; Semovientes Recuperados 784; Bienes Culturales Incautados 482; Cumplimiento de órdenes de detención emitidas por autoridad competente 754.</t>
  </si>
  <si>
    <t>CRNL. BYRON PUGA CASTRO</t>
  </si>
  <si>
    <t>CONSEJO DE PARTICIPACION CIUDADANA Y CONTROL SOCIAL</t>
  </si>
  <si>
    <t>SE CUMPLE CON LA PROGRAMACIÓN CORRESPONDIENTE, LA PRODUCCIÓN CIENTIFICA DE LA UNIVERSIDAD DE CUENCA PRESENTA UN CRECIMIENTO SOSTENIDO,  EN LO QUE VA DEL AÑO 2021 HASTA EL TERCER TRIMESTRE DE 2021, LAS SUBAREAS QUE CONCENTRAN LA PRODUCCIÓN CIENTÍFICA SON LAS INGENIERIAS CON UN 11.5%, CIENCIAS DE LA COMPUTACIÓN CON UN 10.8%, CIENCIAS SOCIALES CON EL 12.6%, MEDICINA 6.7%, AGRICULTURA 5.6%, ARTES Y HUMANIDADES EL 4.3%, ENERGIA 3.5%, MEDIO AMBIENTE 8.7%, OTRAS SUBÁREAS EL 36.3% DE LA PRODUCCIÓN CIENTÍFICA. 
SE LANZÓ LA SEGUNDA CONVOCATORIA PARA PROYECTOS DE INVESTIGACIÓN - VINCULACIÓN 2022.</t>
  </si>
  <si>
    <t>Fortalecimiento del Sistema Nacional Descentralizado de Gestión de Riesgos</t>
  </si>
  <si>
    <t>CALIDAD Y DEMOCRATIZACION EN EL SISTEMA DE EDUCACION SUPERIOR</t>
  </si>
  <si>
    <t>Este indicador se registra de forma semestral considerando los periodos académicos que tiene la Universidad</t>
  </si>
  <si>
    <t>La programación de metas se registra a partir del Plan del proceso de sustentación Unidad de Titulación/ Unidad de Integración Curricular de grado 2021
La ejecución del primer trimestre corresponde al reporte del SGA emitido por Secretaría General.</t>
  </si>
  <si>
    <t>AUTORIDAD PORTUARIA DE ESMERALDAS</t>
  </si>
  <si>
    <t>97</t>
  </si>
  <si>
    <t>SISTEMA NACIONAL DE PROTECCION Y ASISTENCIA A VICTIMAS TESTIGOS Y OTROS PARTICIPANTES EN EL PROCESO PENAL</t>
  </si>
  <si>
    <t>Objetivo 9: Garantizar la seguridad ciudadana, orden público y gestión de riesgos.</t>
  </si>
  <si>
    <t>De acuerdo a Informe de Resultados de cumplimiento de Indicador Homologado Cero Papeles Sistema Documental Quipux, se obtienen los siguientes resultados:
- Total Documentos emitidos 5.100
- Total Documentos firmados electrónicamente   4.782
- Total Documentos firmados manualmente  318
El cumplimiento al indicador Homologado  EFIC: Porcentaje de optimización Cero Papeles con el Sistema de Gestión Documental Quipux correspondiente al mes de septiembre fue de 0.9313 superando la meta programada de 0.7</t>
  </si>
  <si>
    <t>ESTUDIANTES GRADUADOS</t>
  </si>
  <si>
    <t>Indicador: promedio de rendimiento académico, se obtuvo un resultado superior a la meta ingresada; sin embargo, es preciso indicar que se realizó un ajuste a la meta a 17.80. LOGROS: el pago oportuno de sueldos y beneficios de ley; pagos de servicios básicos, contrato por planillas de servicio de aseo. Al cierre del ejercicio fiscal, se concluyeron 4 procesos de formación: III Promoción de ACT en Esmeraldas con 102 aspirantes, II curso con 62 aspirantes para el GAD de Riobamba, Babahoyo 2da promoción para 100 aspirantes y Ambato 4ta promoción para 53 aspirantes. Se iniciaron el curso para la I Promoción de ACT para Durán con 204 aspirantes y I Promoción para Latacunga con 152 aspirantes.</t>
  </si>
  <si>
    <t>ROCÍO BALAREZO BUSTAMANTE</t>
  </si>
  <si>
    <t>A pesar de todos los inconvenientes en la apertura del presupuesto 2021, la Institución alcanzó una ejecución del 18,45% en el período enero - marzo de 2021 del programa Administración Central (01).</t>
  </si>
  <si>
    <t>CECILIA MORALES RUIZ</t>
  </si>
  <si>
    <t>Se cumplió con los pagos referentes a gastos en personal, viáticos, pasajes aéreos y terrestres para el cumplimiento de los planes de supervisión y control;  gastos  en  servicios  básicos,  seguridad,limpieza, transporte en personal y otros  requerimientos institucionales  con  la  finalidad  de    garantizar  la operatividad  y  normal  funcionamiento    de  la  SEPS.</t>
  </si>
  <si>
    <t>EXISTEN 55 PUBLICACIONES DE ALTO IMPACTO  EN EL SEGUNDO TRIMESTRE  Y 114 DURANTE EL PRIMER SEMESTRE Y  4 NUEVOS GRUPOS DE INVESTIGACION CONSOLIDADOS</t>
  </si>
  <si>
    <t>1860001450001</t>
  </si>
  <si>
    <t>- 17 asistencias técnicas en diferentes temáticas vinculadas con el Consejo de Comunicación.
- Diseño e implementación de guías orientadas al tratamiento periodístico y comunicacional en diferentes ejes vinculados con género, niños, niñas y adolescentes y violencia e interculturalidad.
- Diseño de 2 herramientas para la protección de trabajadores de la comunicación en procesos electorales
- 1 investigación de "La mujer en la Ópera: Wagner a contracorriente".
- Desarrollo de 4 herramientas periodísticas para el desarrollo del sistema integral para protección de los trabajadores de la comunicación
- 9 actividades académicas. 
- 2 espacios de diálogo.
- 2 publicaciones institucionales.</t>
  </si>
  <si>
    <t>De enero a marzo se registraron 147 fallecidos por accidentes de tránsito en la RVE controlada por la CTE, esto implica un sobrecumplimiento de 0.04 en relación a la meta trimestral, puesto que el indicador escogido es de tendencia a la baja por su naturaleza en relación a la reducción de la tasa de mortalidad por siniestros de tránsito por cada 10 kilómetros de vías. 
LOGROS: pago de sueldos y a jubilados, servicios básicos; contratos por transporte de valores; aseo; mant. de vehículos; combustible, mant. y transferencia de datos de radares y cámaras; outsourcing de impresoras; arrendamientos, seguros, matriculación y revisión vehicular, entre otros.</t>
  </si>
  <si>
    <t>Durante el año 2021, el CIES ha elaborado 5.920  productos de inteligencia en los siguientes campos: político, social, seguridad y defensa, económico, ambiental e internacional, a fin de identificar fenómenos, multidimensionales y multicausales que representen una amenaza o riesgo para la seguridad integral del Estado, a fin de alertar y neutralizar afectaciones al Estado Ecuatoriano.</t>
  </si>
  <si>
    <t>Gestión, coordinación y motivación a la ejecución: Viabilidad Proyecto Chiquicahua, Internet en Tamboloma, Entrega del proyecto de electrificación rural para las comunidades Kichwa, Proyecto Torre Pampalan - Guamote, Proyecto de mejoramiento de agua potable. Acuerdo Macro para proteger a los agricultores, propender a precios justos y proyectos de irrigación, Proyecto de riego ¿Multipropósito Pumakunchi¿, Vacunación Rural,  Gestión de acciones educativas.</t>
  </si>
  <si>
    <t>IVÁN GORDILLO QUIZHPE</t>
  </si>
  <si>
    <t>Ing. Xavier Calvopiña Revelo</t>
  </si>
  <si>
    <t>DETERMINACION RECAUDACION ASISTENCIA Y CONTROL DE LOS TRIBUTOS INTERNOS</t>
  </si>
  <si>
    <t>En este programa se han ejecutado en el transcurso del año 2021 actividades que han permitido el desarrollo de la gestión Institucional, llevando a cabo acciones para el desenvolvimiento diario de funcionarios, como es el pago de salarios y beneficios sociales, servicios básicos, obligaciones por jubilaciones patronales, seguros.</t>
  </si>
  <si>
    <t>SERVICIOS DE ATENCION GERONTOLOGICA</t>
  </si>
  <si>
    <t>RECUPERACIÓN Y PROTECCIÓN DEL MEDIO AMBIENTE, ABASTECIMIENTO Y APROVECHAMIENTO DEL RECURSO HÍDRICO, MANEJO ADECUADO DE RESIDUOS SÓLIDOS</t>
  </si>
  <si>
    <t>SE GRADUARON 753 PROFESIONALES DE LAS DISTINTAS CARRERAS QUE CUENTA LA UNIVERSIDAD, QUE FRENTE AL TOTAL ESPERADO CONSTITUYE EL  33.79% DE LA META Y EL ACUMULADO DEL 91.06%. LAS FACULTADES QUE MAS GRADUADOS TUVIERON SON: FACULTAD  DE CIENCIAS DE LA EDUCACIÓN, CONTABILIDAD Y AUDITORIA, TRABAJO SOCIAL, PSICOLOGÍA, DERECHO.</t>
  </si>
  <si>
    <t>El avance está en función de las metas planteadas. El 17% de cumplimiento corresponde a los gastos de personal (procesos gobernantes, sustantivos y adjetivos), pagos de bienes y servicios, pólizas de seguros (vehículos). El 4% que no se cumplió, responde a la inestabilidad operativa en el SINAFIP  y retorno al esigef que conllevo a retrasos en iniciar los procesos de contratación de acuerdo a lo planificado.</t>
  </si>
  <si>
    <t>LEONARDO ESTRADA AGUILAR, PH.D.</t>
  </si>
  <si>
    <t>REGULACION DE LOS SERVICIOS DE TELECOMUNICACIONES RADIODIFUSION AUDIOVIDEO POR SUSCRIPCION</t>
  </si>
  <si>
    <t>Sin unidad de medida</t>
  </si>
  <si>
    <t>Sin unidad de medida</t>
  </si>
  <si>
    <t>1768188750001</t>
  </si>
  <si>
    <t>REGULACION Y CONTROL DE ENERGIA Y RECURSOS NATURALES NO RENOVABLES</t>
  </si>
  <si>
    <t>Se cancelaron las remuneraciones del personal mensualmente y se liquidaron contratos de arrastre del ejercicio anterior, además el PAC se encuentra en plena ejecución con la finalidad de cumplir un óptimo porcentaje.</t>
  </si>
  <si>
    <t>Indicador discreto: para el año 2021 se prevé atender a 18.907 personas con discapacidad. Al mes de septiembre se está brindando el servicio a 18.322 usuarios en las modalidades: Centros Referencia y Acogida, Centros Diurnos; y, Atención en el Hogar y la Comunidad, lo que representa el 96,91%. La ejecución presupuestaria es del 70,74%</t>
  </si>
  <si>
    <t>FISCALIA GENERAL DEL ESTADO</t>
  </si>
  <si>
    <t>FORTALECIMIENTO DEL MODELO DE ATENCION</t>
  </si>
  <si>
    <t>jose vega jaramillo</t>
  </si>
  <si>
    <t>CONSERVACIÓN Y UTILIZACIÓN SUSTENTABLE DE LA BIODIVERSIDAD Y LOS RECURSOS NATURALES  Y MITIGACIÓN DE LOS EFECTOS DE LOS FENÓMENOS HÍDRICOS</t>
  </si>
  <si>
    <t>Durante el segundo trimestre el CIES ha elaborado 3.411 productos de inteligencia en los siguientes campos: político social, seguridad y defensa, económico, ambiental e internacional, a fin de identificar fenómenos, multidimensionales y multicasuales que representen una amenaza o riesgo para la seguridad integral del Estado, a fin de alertar y neutralizar afectaciones al Estado Ecuatoriano.</t>
  </si>
  <si>
    <t>paulina andrade</t>
  </si>
  <si>
    <t>Dentro de lo relacionado al programa 84 - Gestión de la Vinculación con la Colectividad, contamos con la adquisición de bienes y servicios de consumo (entre ellos servicios de impresión de libros y materiales de oficina - didácticos), así como el financiamiento de los proyectos de vinculación con la colectividad dirigidos por la SVC, entre otros.</t>
  </si>
  <si>
    <t>alex batallas</t>
  </si>
  <si>
    <t>Jose chimbo</t>
  </si>
  <si>
    <t>Gastos administrativos: Servicios básicos, remuneraciones, liquidaciones del personal cesante, décimo tercer sueldo, alimentación y transporte del personal de código de trabajo, servicio de transporte, servicios tecnológicos, alícuotas y parqueaderos, reembolsos por concepto de combustibles, gastos judiciales y fumigación, tasas y contribuciones, movilización y viáticos para el cumplimiento de gestiones en territorio</t>
  </si>
  <si>
    <t>Políticas públicas de investigación, innovación y transferencia de tecnología</t>
  </si>
  <si>
    <t>Se ha desarrollado operaciones militares, operaciones fluviales y horas de vuelo de vigilancia con radares; siendo el detalle de información con carácter reservado; mas el presupuesto devengado este I trimestre 2021 que ha aportado en su cumplimiento es de USD $ 4873490.47</t>
  </si>
  <si>
    <t>1768151240001</t>
  </si>
  <si>
    <t>II TRIMESTRE: De acuerdo a las atribuciones de la institución, dentro de este programa se gestiona el pago de servicios básicos, gastos de administración en los bienes administrados por Ila INMOBILIAR  (edificios, parques y puertos) a nivel nacional, así como gastos de personal agragador de valor.
Entre los que se encuentran:
- 22 edificios permanentes donde se atiende a la ciudadanía constantemente.
- Más de 4601 Bienes inmuebles  transitorios
- 12 parques y 2 plazas que se encuentran a  disposición para la ciudadanía.
- 4 puertos pesqueros artesanales y 2 facilidades pesqueras artesanales.
- Bienes muebles e inmuebles incautados.</t>
  </si>
  <si>
    <t>En lo que respecta al gasto corriente para este programa, no se tiene asignado ningún monto ni actividad.</t>
  </si>
  <si>
    <t>MAURICIO VITERI</t>
  </si>
  <si>
    <t>Este indicador se cumplirá en el II semestre del 2021, Tasa per cápita de producción científica de 0.8</t>
  </si>
  <si>
    <t>57</t>
  </si>
  <si>
    <t>Veronica guzman MIÑO</t>
  </si>
  <si>
    <t>0860010120001</t>
  </si>
  <si>
    <t>0968522230001</t>
  </si>
  <si>
    <t>FORTALECIMIENTO DE LOS PROCESOS DEL COMERCIO EXTERIOR</t>
  </si>
  <si>
    <t>Adquisición y ejercicio de Derechos Intelectuales cumplidos</t>
  </si>
  <si>
    <t>1768155230001</t>
  </si>
  <si>
    <t>PREVENCION Y PROMOCION DE LA SALUD</t>
  </si>
  <si>
    <t>ANA CRISTINA PEÑA</t>
  </si>
  <si>
    <t>Al 31 de diciembre se cumplieron con los objetivos establecidos para este trimestre.</t>
  </si>
  <si>
    <t>Se realizó la adquisición medicamentos, dispositivos médicos, jeringuillas COVID 19 , transferencia vacunas fondo rotatorio de las estrategias de la DNEPC.</t>
  </si>
  <si>
    <t>INSTITUTO GEOGRAFICO MILITAR</t>
  </si>
  <si>
    <t>Durante este semestre se mantuvo una disponibilidad promedio del 99,7% , este logro es producto de los continuos monitoreos y mejoras a las plataformas tecnológicas de infraestructura y de seguridad, realizados.
Asi mismo, gracias a la disponibilidad de la plataforma, durante este periodo se registraron 368.383 proveedores, habilitandose 196.711. Por otro lado, mediante la herramienta se realizaron 222.316 procesos de contratación, lo que significó la adjudicación de 2.381,1 millones de dólares.</t>
  </si>
  <si>
    <t/>
  </si>
  <si>
    <t>En este programa se ejecutan acciones de carácter permanente, ya que contempla gastos de operacion y funcionamiento, asi como cubre los gastos de remuneraciones y beneficios de la nomina del personal de las unidades de apoyo.</t>
  </si>
  <si>
    <t>1768192270001</t>
  </si>
  <si>
    <t>Proyectos en proceso de desarrollo. 16 proyectos ejecutados con la participación de la comunidad. 50000 beneficiarios indirectos aproximadamente.</t>
  </si>
  <si>
    <t>Maricela Llerena</t>
  </si>
  <si>
    <t>Al tercer trimestre del año 2021, el CIES ha elaborado 4.895 productos de inteligencia en los siguientes campos: político social, seguridad y defensa, económico, ambiental e internacional, a fin de identificar fenómenos, multidimensionales y multicausales que representen una amenaza o riesgo para la seguridad integral del Estado, a fin de alertar y neutralizar afectaciones al Estado Ecuatoriano.</t>
  </si>
  <si>
    <t>ALEXYE JACOME SANTOS</t>
  </si>
  <si>
    <t>LA JUNTA NACIONAL DE DEFENSA DEL ARTESANO HA VENIDO TRABAJANDO DE MANERA PRESENCIAL, A PESAR QUE NOS ENCONTRAMOS EN EMERGENCIA SANITARIA SE HA CUMPLIDO CON LA META DEL PRIMER TRIMESTRE 2021.</t>
  </si>
  <si>
    <t>El Plan de control técnico de la institución se encuentra cumplido en promedio un 97.94%</t>
  </si>
  <si>
    <t>las actividades se ejecutan conforme la planificación establecida a fin de que la entidad cuente con todos los servicios que le permitan un funcionamiento correcto</t>
  </si>
  <si>
    <t>1.Se ha alcanzado el 23,72% de ejecución presupuestaria realizando varias gestiones de redistribución de los recursos financieros de conformidad a las necesidades del POA Institucional y de esta manera cumplir los objetivos institucionales. 2.Contratación de 1 procesos en el portal del SERCOP.3.92,15%  de optimización Cero Papeles con el Sistema de Gestión Documental Quipux.4.Se ha cumplido con el 25% de las actividades programadas dentro del Plan Estratégico de Mejora del clima laboral.5.El MCYP siendo el ente rector del SNC ha dotado de la infraestructura adecuada para la operatividad de las actividades diarias y el compromiso de brindar un buen servicio a toda la ciudadanía realizando mantenimientos preventivos y correctivos del Ministerio y los repositorios.</t>
  </si>
  <si>
    <t>La meta establecida para el segundo trimestre de 2021 fue del 5% de trámites simplificados y el resultado obtenido es del 5%. se ha cumplido con el 100% de la meta establecida. 15 trámites han sido simplificados, (de los cuales 6 se los ha realizado en el presente Gobierno).Para calcular el porcentaje se divide 15 trámites simplificados respecto de los 313 trámites previstos para 2021, el resultado es el 5%.</t>
  </si>
  <si>
    <t>CONSEJO NACIONAL ELECTORAL</t>
  </si>
  <si>
    <t>El ministerio de Defensa Nacional, realiza operaciones en apoyo a otras instituciones del Estado, contribuyendo a la seguridad pública y de esta manera a la seguridad ciudadana, fortaleciendo la protección de los derechos, libertades y garantías de los ecuatorianos. Armas de fuego y municiones decomisadas; inspecciones o abordajes realizados en el espacio acuático; interceptación de Tráfico Aéreo; protección y seguridad Hidrocarburífera; apoyo a la ARCH en el control de minería ilegal; apoyo a la Casa Militar Presidencial; seguridad y logística en apoyo al SNGRE; apoyo al MAE ejecutando operaciones de control del tráfico ilegal de madera; apoyo al MSP en operaciones de Transporte Sanitario Aéreo y cumplimiento del Plan Nacional de Vacunación contra el Covid 19.</t>
  </si>
  <si>
    <t>I TRIMESTRE: De acuerdo a las atribuciones de la institución, dentro de este programa se gestiona el pago de servicios básicos, gastos de administración en los bienes administrados por Ila SETEGISP  (parques y puertos) a nivel nacional, así como gastos de personal agragador de valor.
Entre los que se encuentran:
- 22 edificios permanentes donde se atiend e a laciudadanía constantemente.
- Más de 4000 Bienes transitorios
- 12 parques y 2 plazas que se encuentran a  disposición para la ciudadanía.
- 4 puertos pesqueros artesanales y 1 facilidad pesquera artesanal.
- Bienes muebles e inmuebles incautados.</t>
  </si>
  <si>
    <t>SEGUIMIENTO Y EJECUCIÓN DE LOS PROYECTOS DEL PNIPLCC 2019-2023, GRUPOS DE TRABAJO AUTOEVALUACIÓN, JURÍDICO, CAPACITACIÓN Y PARTICIPACIÓN CIUDADANA, REDISEÑO DE LA ESTRUCTURA ORGANIZACIONAL Y REFORMA AL ESTATÚTO ORGÁNICO POR PROCESOS DE LA SECRETARÍA TÉCNICA DEL COMITÉ DE COORDINACIÓN DE LA FTCS, SEGUIMIENTO DE LA PÁGINA WEB INSTITUCIONAL QUE CONTENGA INFORMACIÓN SOBRE LA COMISIÓN CALIFICADORA PARA LA RENOVACIÓN PARCIAL DE LOS JUECES Y JUEZAS DE LA CORTE CONSTITUCIONAL (300 VISITAS POR MES), CONSOLIDACIÓN DE LOS INDICADORES DE GESTION DE LAS ENTIDADES QUE CONFORMAN LA FTCS, CUMPLIMIENTO DE RESOLUCIONES (12 RESOLUCIONES DE SESIONES EXTRAORDINARIAS Y 3 RESOLUCIONES DE SESIONES ORDINARIAS) EMITIDAS POR EL COMITÉ DE COORDINACIÓN DE LA FTCS, IMPLEMENTACIÓN DEL PLAN DE CAPACITACIÓN Y FORMACIÓN ESPECIALIZADO EN: ÉTICA PÚBLICA, GESTIÓN PÚBLICA, NORMAS DE CONTROL INTERNO, TRANSPARENCIA, INTEGRIDAD Y PREVENCIÓN DE LA CORRUPCIÓN (34 FUNCIONARIOS DE LAS INSTITUCIONES QUE CONFORMAN LA FTCS FUERON CAPACITADOS), CONSOLIDACIÓN DE INFORMACIÓN PARA LA ELABORACIÓN DEL INFORME ANUAL DE RENDICIÓN DE CUENTAS DEL PRESIDENTE DE LA FTCS  CORRESPONDIENTE AL PERÍODO 2021.</t>
  </si>
  <si>
    <t>En el tercer trimestre de 2021, la ejecución del Programa Administración Central (01) fue muy buena, llegando a ejecutarse casi la totalidad de la meta programada</t>
  </si>
  <si>
    <t>DAYANA TOBAR</t>
  </si>
  <si>
    <t>Se aperturó el proyecto de inversión de este programa en el año 2020, para el pago de saldos de años anteriores. No cuenta con asignación presupuestaria 2021 en gasto corriente.</t>
  </si>
  <si>
    <t>CENSOS ESTADISTICAS Y REGISTROS POBLACIONALES</t>
  </si>
  <si>
    <t>83.66% de causas resueltas en función de las causas ingresadas y resueltas de enero a septiembre del año 2021 por el Tribunal Contencioso Electoral. 
(FUENTE: SECRETARÍA GENERAL (Memorando TCE-SG-2021-0739-M de 13 octubre 2021)</t>
  </si>
  <si>
    <t>Para fortalecer la cooperación con otros países, personal de Fuerzas Armadas en el transcurso del año 2021 ha participado en el intercambio de experiencias con miembros de Ministerios de Defensa de alrededor del mundo, con lo cual ha podido conocer herramientas que le facilitarán aportar con asesoramiento y planificación en el desarrollo de operaciones militares.  También, se han mantenido relaciones  en  materia  de  defensa  y  seguridad a través de oficinas de cooperación que permite el intercambio de información, capacitación, entrenamiento y adquisición de recursos logísticos, para el fortalecimiento de  capacidades en Fuerzas Armadas.</t>
  </si>
  <si>
    <t>Políticas públicas para el acceso a la educación superior, ampliación de la oferta académica, formación académica de grado y posgrado y fortalecimiento de la formación técnica y tecnológica</t>
  </si>
  <si>
    <t>Se ha ejecutado más del 100% de las actividades programadas para el porcentaje de preñez en el período.</t>
  </si>
  <si>
    <t>1.Se continúa con la implementación del Plan de fomento Ecuador Creativo que beneficia a 260 artistas,gestores culturales,empresas culturales con una serie de incentivos económicos:exención de tributos al comercio exterior de bienes para uso artístico y cultural,crédito productivo Impulso Cultura de Banecuador,emisión de certificación es para la deducibilidad del pago del impuesto a la renta en la organización y patrocinio de eventos artísticos o culturales,devolución del 50% del IVA.2.Se mantienen reuniones de articulación entre el MCYP y otras Instituciones a fin de implementar el RIEFACP,presentando la reforma del reglamento interno de la comisión y la propuesta de reforma de la LOC donde se revisa la articulación interinstitucional de los participantes, entre otras</t>
  </si>
  <si>
    <t>Objetivo 9: Garantizar la soberanía y la paz, y posicionar estratégicamente al país en la región y en el mundo</t>
  </si>
  <si>
    <t>Al 30 de junio se cumplieron con los objetivos establecidos para este trimestre.</t>
  </si>
  <si>
    <t>Al tercer trimestre se alcanzó 80 proyectos de vinculación que permiten el fortalecimiento de las capacidades productivas y asociativas de los agentes económicos y sociales de su entorno, con la participación de 1123 estudiantes y 61  docentes de las facultades FACAE, FECYT, FCCSS, FICA y FICAYA.</t>
  </si>
  <si>
    <t>UNIVERSIDAD DE LAS ARTES</t>
  </si>
  <si>
    <t>SE EJECUTARON ACCIONES QUE PERMITIERON CUMPLIR CON LA META DEL 100%, ES DECIR SE CUBRIERON LOS GASTOS DE OPERACIÓN Y FUNCIONAMIENTO INSTITUCIONAL, CON BASE AL PRESUPUESTO ASIGNADO POR EL MINISTERIO DE FINANZAS, TOMANDO EN CUENTA LA OPTIMIZACIÓN DE RECURSOS. A CONTINUACIÓN, EL DETALLE DE LOS PRINCIPALES PAGOS, ADQUISICIONES O CONTRATACIONES: GRUPO 510000, SERVICIOS BÁSICOS Y SERVICIO DE TELECOMUNICACIONES, SERVICIO DE CORREO, PASAJES AÉREOS, MANTENIMIENTO VEHICULAR, PAGO ARRENDAMIENTO OFICINAS, SERVICIO DE RASTREO VEHICULAR, MANTENIMIENTO OFICINAS, MANTENIMIENTO VEHICULAR, PAQUETES INFORMÁTICOS, COMBUSTIBLES Y LUBRICANTES, MATERIALES DE OFICINA, MATERIALES DE ASEO, TONNERS, REPUESTOS Y ACCESORIOS, ESTANTERÍAS, SILLAS, ENTRE OTROS.</t>
  </si>
  <si>
    <t>Para el cuarto trimestre se han planificado actividades para impulsar la regulación sobre la contaminación ambiental.</t>
  </si>
  <si>
    <t>Durante los meses de julio y agosto de 2021, nuestra dependencia realizó el proceso de capacitación a todos los docentes de la Universidad, para formulación de proyectos de vinculación en el nuevo formato PROVIS, paralelamente, sesiones de asesoría con el propósito de cumplir con la meta establecida, respondiendo a las reales demandas sociales y pertinencia de carrera.</t>
  </si>
  <si>
    <t>Se cuenta con:
Graduados en modalidad Presencial - 115 graduados 
Graduados en modalidad a Distancia - 3 graduados 
Graduados en los programas de Posgrados - 49 graduados</t>
  </si>
  <si>
    <t>SE CUENTA CON 66 INVESTIGACIONES CIENTIFICAS REALIZADAS,  A TRAVÉS DE LOS RESULTADOS OBTENIDOS POR LOS PROYECTOS DE INVESTIGACIÓN QUE EJECUTAN LAS FACULTADES Y EXTENSIONES DE LA UNIVERSIDAD. CUMPLIENDO CON EL 98.5% DE LO PLANIFICADO A PESAR DE LAS LIMITACIONES FINANCIERAS DEL MEF Y SENESCYT.</t>
  </si>
  <si>
    <t>59</t>
  </si>
  <si>
    <t>MINISTERIO DE CULTURA Y PATRIMONIO</t>
  </si>
  <si>
    <t>Se gestionó entre otros: 
- Publicación de 7 herramientas orientadas al tratamiento periodístico y comunicacional, en materia de promoción de los derechos de la comunicación.
- Ejecución de 31 talleres de construcción participativa que tienen como finalidad brindar asistencia en temas relaciones con el SCS.
- Ejecución de 38 campañas comunicacionales para promover y difundir los derechos a la comunicación.
- La Institución desarrolló y publicó 9 protocolos y herramientas de coordinación interinstitucional vinculados con el Sistema Integral para Protección a los Trabajadores de la Comunicación.
- Se desarrollaron 11 actividades académicas que permiten la formación de audiencias críticas, con la participación de 282 asistentes, entre otras acciones para promover y regular el SCS.</t>
  </si>
  <si>
    <t>SECRETARIA DE GESTION Y DESARROLLO DE PUEBLOS Y NACIONALIDADES</t>
  </si>
  <si>
    <t>Se cumplió con la programación prevista para el tercer trimestre de 2021, Se han realizado diversas actividades y foros con la sociedad civil, dentro de ellos se destaca el curso de Perito Ciber Judicial, que se canalizo a través de Parlamento Andino y que pudo capacitar a 100 Ecuatorianos entre funcionarios activos de la Policía y abogados, Foro Regional Pesca Ilegal, No Declarada y No Reglamentada en el Océano Pacífico, Foro Generación Líder Andino, Foro ¿América Latina y sus retos¿ Integración, ¿un sueño o una necesidad?</t>
  </si>
  <si>
    <t>En el Consejo de Participación Ciudadana y Control Social hasta el segundo trimestre se pueden evidenciar, los siguientes resultados acumulados: Desarrolló 436 procesos de formación y capacitación implementados en el territorio, de manera presencial y/o virtual. Acompañamiento y asistencia técnica en 101 mecanismos de control social. Elaboró 659 informes de admisibilidad de denuncias y calificación de pedidos. Brindó 11 orientaciones jurídicas. Desarrolló 151 espacios de diálogo y reflexión en transparencia y lucha de la corrupción, en articulación con ciudadanía o entidades públicas. Ejecutó 100 procesos de fortalecimiento a asambleas locales ciudadanas y 37 procesos de fortalecimiento a organizaciones sociales.</t>
  </si>
  <si>
    <t>LOGRO: se realizó la adquisición medicamentos (biológicos), dispositivos médicos, jeringuillas COVID 19 , ejecución de acuerdos/contratos de la adquisición de vacunas COVID 19,  pago al Fondo Rotatorio (OPS) del  esquema regular ENI-DNEPC de acuerdo a la planificación anual 2021. NUDO CRÌTICO: La emergencia sanitaria fue declarada el 12 de marzo 2020; lo cual implica que la ejecución y cumplimiento de las demás actividades de la cada una de las estrategias de la DNEPC se pasen al cuarto trimestre.</t>
  </si>
  <si>
    <t>En el primer trimestre no se planificó y tampoco se aprobó ningún proyecto de investigación científica, en este periodo se generó 56 artículos científicos de las bases de datos Scopus e Isiweb, de los cuales 4 de ellos cumplen con los estipulado en el segundo objetivo estratégico alineado a la Investigación, los mismos que se publicaron en las revistas con un índice de impacto Q1 a nivel mundial y registrados en la base de Scopus.</t>
  </si>
  <si>
    <t>¿ Se han elaborado 60 resoluciones de Patentes de Invención.
¿ Se han realizado y despachado 46 búsquedas entre patentes de invención modelos de utilidad y diseños industriales.
¿ Se resolvió 3.711 solicitudes de registro de signos distintivos.
¿ Se emitieron 3.874 títulos de signos distintivos
¿ Se notificaron un total de 239 actos administrativos entre resoluciones y autos inhibitorios
¿ Se notificaron 409 providencias en el Órgano Colegiado de Derechos Intelectuales.
¿ Se emitió 12 resoluciones de tutelas administrativas.
¿ Se registraron un total de 621 solicitudes ingresadas a la Unidad de Registro de la Dirección Nacional de Derechos de Autor y Derechos Conexos.
¿ Se ha realizado  7 depósitos voluntarios de los conocimientos tradicionales de diferentes comunidades</t>
  </si>
  <si>
    <t>Se garantiza la operatividad de la institución, brindando servicios de calidad en beneficio nacional.</t>
  </si>
  <si>
    <t>Se obtuvo el 68.28% de ejecución presupuestaria, devengando 3.036.719.29 del presupuesto codificado</t>
  </si>
  <si>
    <t>La programación y resultado de cada trimestre no son acumulables; 3.079.761 niños de Educación General Básica matriculados en instituciones educativas de educación ordinaria, de todos los sostenimientos en el periodo escolar 2021-2022 (Sierra) y 2021-2022 (Costa). Fuente: Archivo Maestro de Instituciones Educativas-AMIE, Periodo 2021-2022, corte diciembre 2021. (Nota: por limitaciones en el sistema, en el resultado del 4to trimestre se colocó el valora máximo permitido de 3.009.897)</t>
  </si>
  <si>
    <t>Gestión de investigación y control de prácticas anticompetitivas</t>
  </si>
  <si>
    <t>karla beltran</t>
  </si>
  <si>
    <t>Se realizó la adquisición medicamentos , dispositivos médicos, jeringuillas COVID 19 , pagos /ejecución de acuerdos/contratos de la adquisición de vacunas COVID 19, fondo estratégico esquema regular Estrategias Nacional de Inmunizaciones- Dirección Nacional de Estrategias de Prevención y Control</t>
  </si>
  <si>
    <t>1760000150001</t>
  </si>
  <si>
    <t>Durante el cuarto trimestre se puede evidenciar movimiento principalmente de graneles con un total de 47362 toneladas, los productos principalmente son gráneles líquidos con el producto aceite de palma, la carga vehicular también tuvo movimientos esta vez tanto en importación como en exportación.</t>
  </si>
  <si>
    <t>CONSEJO DE GOBIERNO DEL REGIMEN ESPECIAL DE GALAPAGOS</t>
  </si>
  <si>
    <t>EJES COMUNES A TODOS LOS NVELES</t>
  </si>
  <si>
    <t>Conforme la planificación institucional, durante el primer semenstre del año 2021, se ejecutó la asesoría técnica y apoyo en la transversalización de la ANII a 110 entidades nacionales y locales, y conforme a la información brindada por la Dirección Técnica del Consejo esta meta se ha cumplido en totalidad.
Durante el tercer trimestre se ha continuado con la asesoría y apoyo para la transversalización del enfoque de igualdad y no discriminación, así como se han ejecutado acciones para la construcción de la ANII 2021-2025.</t>
  </si>
  <si>
    <t>-	Se ha desarrollado 4 reportes de monitoreo y análisis de muestra de la calidad de agua, y 4 reportes de monitoreo y calidad de suelo y sedimentos. Adicionalmente, se actualizó la base de datos de BANQUIM y BANSED. También, se generaron 247 pronósticos de tiempo para las principales localidades de la Cuenca del Río Guayas y 677 pronósticos a nivel nacional. Además, se desarrollaron 3 boletines para Informes técnicos del Fenómeno del Niño, 366 boletines hidrológicos y 246 boletines del clima Urbano de Guayaquil. Finalmente, se registraron 12 Informes de solicitud de información hidrometeorológicas atendidas y 4 Reportes de Operatividad de la Red de Estaciones.</t>
  </si>
  <si>
    <t>64</t>
  </si>
  <si>
    <t>Las actividades de gestión institucional han sido cumplidas en su totalidad con el personal de la Misión FAO que brinda apoyo administrativo y de servicios generales a la Organización (FAO). Resaltar que la Misión FAO en Ecuador únicamente cuenta con fondos en Administración Central, grupo de gasto 51 para pago de nómina de los 4 funcionarios en el distributivo. Se ha ejecutado un 22% del presupuesto en este primer trimestre (enero - abril 2021).</t>
  </si>
  <si>
    <t>Se gestionaron 228 documentos normativos de los 250 que se planificaron para el año 2021 (los 250 planificados se dividen en: 68 de arrastre del plan 2020, 150 del plan 2021 y 32 para retiro o confirmación). Se atendieron 25423 solicitudes de certificados de reconocimiento de 25453 ingresadas. Se emitieron 396 certificados de conformidad con Sello de Calidad INEN. Se realizaron 880 verificaciones de contenido neto a nivel nacional. Los resultados presentados son acumulados de enero a septiembre del año 2021, conforme a las directrices recibidas.</t>
  </si>
  <si>
    <t>Durante el año 2021 se facilitó el acceso y la entrega a la vivienda de interés social, digna y adecuada, en un entorno seguro que incluya la provisión y calidad de los bienes y servicios públicos vinculados al hábitat: suelo, energía, movilidad, transporte, agua y saneamiento, calidad ambiental y recreación, a las /los ciudadanas/os ecuatorianos, en énfasis en la población en pobreza y vulnerabilidad; así como en los núcleos familiares de menores ingresos económicos que presentan necesidad de vivienda propia; asegurando un hábitat seguro e inclusivo.</t>
  </si>
  <si>
    <t>Al final del período se toma los datos reportados por la Coordinación General de Investigación al corte / Segun lo ingresado en el sistema SIADD por parte de cada una de las Escuelas.</t>
  </si>
  <si>
    <t>Número de graduados de grado y posgrado</t>
  </si>
  <si>
    <t>El promedio semestral del Índice de Gestión Estratégica (IGE) es del 96,10%; en el último mes (junio) el IGE es del 99,69%, lo que sitúa al INEN en la primera posición entre las instituciones del sector de Producción, Comercio Exterior, Inversiones y Pesca. Se atendieron 125 requerimientos realizados a la Dirección de Asesoría Jurídica. Se realizaron 476 publicaciones en redes sociales, 40 boletines informativos para la ciudadanía, 1 evento virtual (Día de la Metrología), 488 piezas gráficas y 15 videos institucionales. Además se capacitó a 67 servidores conforme al Plan de Capacitación. Alrededor del 7% de los servidores que laboran en el INEN son personas con discapacidad. Los resultados presentados son acumulados de enero a junio del año 2021, conforme a las directrices.</t>
  </si>
  <si>
    <t>1768048660001</t>
  </si>
  <si>
    <t>SE ESTAN EJECUTANDO 08 PROYECTOS DE VINCULACIÓN PROPORCIONADO POR LA DIRECCIÓN DE VINCULACIÓN Y EMPRENDIMIENTO, LAS CUALES SE ENCUENTRAN INMERSAS EN LAS ÁREAS DEL CONOCIMIENTO Y SU EJECUCIÓN ESTA  A CARGO DE LAS FACULTADES Y EXTENSIONES DE LA UNESUM.</t>
  </si>
  <si>
    <t>ATENCION INTEGRAL A PERSONAS CON DISCAPACIDADES</t>
  </si>
  <si>
    <t>PARTICIPACION ECONOMICA DEL TURISMO</t>
  </si>
  <si>
    <t>En el año 2021 se otorgó nuevos permisos de operación para nuevas rutas y frecuencias aéreas: EQUINOX AIR SAS. en la ruta Quito-Guayaquil-Quito con hasta 66 frecuencias semanales por 5 años; AIR CANADA hasta 3 frecuencias semanales en la ruta Toronto-La Habana y/o Quito-Toronto por 3 años; Compañía Galápagos Airway GAW Cía. Ltda., para las rutas o frecuencias, Quito-Loja-Quito con 10 frecuencias semanales, Quito-Guayaquil-Quito 21 frecuencias, Quito-Cuenca-Quito con 7 frecuencias, Quito-Guayaquil-Isabela y viceversa con 2 frecuencias semanales, durante 5 años y renovación de permisos con la Compañía JETBLUE AIRWAYS CORPORATION en la ruta Fort Lauderdale-Quito y/o Guayaquil y viceversa hasta 7 frecuencias semanales y New York-Guayaquil-New York 14 frecuencias semanales con derechos de tercera y cuartas libertades, durante tres años.</t>
  </si>
  <si>
    <t>GESTION DE LA VINCULACION CON LA COLECTIVIDAD</t>
  </si>
  <si>
    <t>81</t>
  </si>
  <si>
    <t>SERVICIO PUBLICO PARA PAGO DE ACCIDENTES DE TRANSITO</t>
  </si>
  <si>
    <t>no hay programación en este periodo</t>
  </si>
  <si>
    <t>PAMELA MORENO</t>
  </si>
  <si>
    <t>Instituto Geográfico Militar proporcionó asesoramiento técnico y generó información en apoyo a Instituciones del Estado mediante la transferencia de conocimientos en Sistemas de Información Geográfica. El Instituto Oceanográfico y Antártico de la Armada elaboró, actualizó y aprobó cartas náuticas. Santa Bárbara EP ha brindado servicios logísticos de la Defensa (armas, municiones y blindajes) para satisfacer necesidades de Instituciones del Estado y empresas privadas que cumplan requerimientos legales en armas. Astilleros Navales Ecuatorianos avanza en varios proyectos de construcción para la Armada. No se cumple con las metas planificadas, pues varias actividades dejaron de ejecutarse hasta que las nuevas Autoridades se posesionen; y, den a conocer sus planes de gestión - acción.</t>
  </si>
  <si>
    <t>1760013480001</t>
  </si>
  <si>
    <t>25 proyectos de vinculación ejecutados</t>
  </si>
  <si>
    <t>1760005540001</t>
  </si>
  <si>
    <t>Lo programado para el primer trimestre se cumplió en un 20% tomando en consideración que la apertura del sistema ESIGEF se lo realizó en febrero lo que retrasó la ejecución de varias actividades planificadas.</t>
  </si>
  <si>
    <t>GESTION DE LA VINCULACION CON LA COLECTIVIDAD</t>
  </si>
  <si>
    <t>Considerando la emergencia sanitaria, en el año 2020 se realizaron 584 eventos de capacitación de diferente índole: talleres, capacitaciones virtuales y Webinars en el ámbito y materia de la compra pública.</t>
  </si>
  <si>
    <t>Porcentaje de ejecución
presupuestaria</t>
  </si>
  <si>
    <t>Número de líneas de acción realizadas por Embajadas y Consulados de Ecuador para fortalecer la promoción del Ecuador en temas de comercio exterior, inversiones, cultura y patrimonio</t>
  </si>
  <si>
    <t>Meta prorrogada asignada por MEF mediante oficio Nro. MEF-VGF-2021-0013-O de 13 de enero de 2021.
Se logró un ligero sobre cumplimiento de la meta hasta marzo (100,8%), gracias a la mejora en la economía, el incremento de porcentajes de retención de renta y el crecimiento en Renta Perdonas Naturales. 
En miles de dólares.</t>
  </si>
  <si>
    <t>Porcentaje</t>
  </si>
  <si>
    <t>Porcentaje</t>
  </si>
  <si>
    <t>La ejecución física y presupuestaria se refleja en la gestión de los egresos en personal; bienes y servicios de consumo y, egresos financieros.</t>
  </si>
  <si>
    <t>EN ESTOS TRES TRIMESTRE SE EJECUTO EL 75% DE LA META PLANIFICADA  DONDE SE ENCUENTRA,  GASTO DE PERONAL DOCENTE, ADMINISTRATIVO Y TRABAJADOR, SERVICIOS BASICOS, SERVICIOS PROFESIONALES, DEUDA PUBLICA Y DEUDAS DE AÑOS ANTERIORES A EX FUNCIONARIOS Y TRABAJADORES POR SENTENCIAS JUDICIALES.</t>
  </si>
  <si>
    <t>Memorando Nro. UPEC-DIVS-2021-0105-M En los procesos de vinculación del primer trimestre del año 2021 participaron:  32 docentes, 453 estudiantes, El primer trimestre del presente año se trabajo con 12 proyectos de vinculación aprobados en el 2021, siendo 50.920 beneficiarios directos e indirectos, en los diferentes cantones de la provincia del Carchi</t>
  </si>
  <si>
    <t>Se ha ejecutado el 63% de las actividades programadas para capacitación en buenas prácticas tecnológicas / productivas, para el tercer trimestre 2021.</t>
  </si>
  <si>
    <t>SE EJECUTARON Y CULMINARON 26 PROYECTOS DE INVESTIGACIÓN SEMILLAS Y 1 PROYECTO SENIOR EN EL PERIODO DE EVALUACIÓN  SEGÚN INFORME DE SEGUIMIENTO A PROYECTOS DE LA DIRECCIÓN DE INVESTIGACIÓN DE LA UCE  UCE-DI-2021-0769-O.</t>
  </si>
  <si>
    <t>Se han atendido a 12.648 Usuarios pagando un total por todas las protecciones de $10.931.460,65. Se alcanzo un Índice de satisfacción de la calidad de los servicios en el primer semestre del 4,62/5,00. Se registro 2269 atenciones realizadas en las oficinas zonales. Es importante indicar que, en referencia al Acuerdo Ministerial No. 026 y 031 del 10 de abril de 21 el Ministerio de Economía y Finanzas, acuerda: NORMAS TÉCNICAS SOBRE GESTIÓN DE LOS INGRESOS DERIVADOS DEL SISTEMA PÚBLICO PARA PAGO DE ACCIDENTES DE TRÁNSITO, por lo que se realizo el incremento de presupuesto.</t>
  </si>
  <si>
    <t>En los trimestres Enero - Marzo 2021 se encuentran vigentes 25 proyectos en modalidad presencial/virtual (vía televinculación), de los cuales 6 se consideran de servicio comunitario (consultorios de atención gratuita), que consideran la participación directa de la colectividad.</t>
  </si>
  <si>
    <t>Al cierre del segundo trimestre se cumplió con las actividades planificadas para la administración central.</t>
  </si>
  <si>
    <t>Estudiantes matriculados en educación general básica (5 a 14 años)</t>
  </si>
  <si>
    <t>POLITICA PUBLICA PARA LA IGUALDAD Y LA NO DISCRIMINACION</t>
  </si>
  <si>
    <t>DR. NICOLAY SAMANIEGO</t>
  </si>
  <si>
    <t>I TRIMESTRE: LAS ACTIVIDADES PLANIFICADAS SERÁN MEDIBLES POR EL NUMERO DE ACTIVIDADES, YA QUE CONSTAN DE VARIAS ACCIONES QUE NO PUEDEN SER CUANTIFICADAS SOLO COMO PERSONAS O PORCENTAJE, DENTRO DE ESTE NÚMERO SE ENCUENTRA: PROMOCIÓN DE ARTESANOS A T R A V É S DE  F E R I A S, E V E N T O S DE COMERCIALIZACIÓN O DIFUSIÓN; FORMACIÓN DE ARTESANOS EN TEMAS ARTESANALES, DISEÑO, INNOVACIÓN O PROCESOS DE POST PRODUCCIÓN; EXHIBICIONES MUSEALES CON PIEZAS QUE POSEE LA RESERVA DE ARTESANÍAS DEL CIDAP; CANJE O DONACIÓN DE PUBLICACIONES GENERADAS POR LA INSTITUCIÓN O QUE CONSTAN EN EL CENTRO DE DOCUMENTACIÓN. TODAS ESTAS ACTIVIDADES SE ENCUENTRAN INMERSAS EN EL PROGRAMA 76 DOTACIONES DE BIENES Y SERVICIOS PARA TODA LA INSTITUCIÓN.</t>
  </si>
  <si>
    <t>Sin Unidad</t>
  </si>
  <si>
    <t>El INAMHI continúa trabajando con los recursos asignados en las actividades que son la razón de ser de la institución, es así que durante el segundo trimestre se emitieron 176 pronósticos de tiempo de una meta planificada de 182.</t>
  </si>
  <si>
    <t>Articulación Territorial: Se ejecutaron 40 Mesas Ciudadanas a nivel nacional, con 1.393 participantes realizadas en los meses de julio, agosto y septiembre, con el objeto de levantar los principales nudos críticos en los servicios del MIES. l Programa Nacional de Escuela de Familias módulo Modelo Social, se inscribieron aproximadamente 12.000 técnicos de todos los servicios MIES, módulo "Economía de la Población Adulta Mayor"</t>
  </si>
  <si>
    <t>Se cumplió con la programación del primer trimestre</t>
  </si>
  <si>
    <t>PREVENCION DETECCION Y ERRADICACION DEL LAVADO DE ACTIVOS</t>
  </si>
  <si>
    <t>Los valores comprometidos no devengados fueron acreditados en noviembre del 2021 por lo que no se ejecutó la totalidad del presupuesto</t>
  </si>
  <si>
    <t>dalton pardo enriquez</t>
  </si>
  <si>
    <t>Se efectuó el pago de 1 contrato con la empresa contratista Hidroequinoccio EP, con objeto de contrato "Adquisición de Aulas Móviles y Baterías Sanitarias Móviles para las Coordinaciones Zonales de Educación 1, 2, 3 y 7", pagado con CUR Nro. 6073 el 20 de diciembre de 2021. Arrastre.</t>
  </si>
  <si>
    <t>SEGUIMIENTO Y EJECUCIÓN DE LOS PROYECTOS DEL PRIMER TRIMESTRE 2021 DEL PNIPLCC 2019-2023, GRUPOS DE TRABAJO AUTOEVALUACIÓN, JURÍDICO, CAPACITACIÓN Y PARTICIPACIÓN CIUDADANA, REDISEÑO DE LA ESTRUCTURA ORGANIZACIONAL Y REFORMA AL ESTATÚTO ORGÁNICO POR PROCESOS DE LA SECRETARÍA TÉCNICA DEL COMITÉ DE COORDINACIÓN DE LA FTCS, ELABORACIÓN DE PLANES (PAC-POA-PRESUPUESTO) 2021, SEGUIMIENTO Y DESARROLLO DE LA PÁGINA WEB INSTITUCIONAL QUE CONTENGA CANALES DE DENUNCIA Y SE VINCULEN DIRECTAMENTE A LAS ENTIDADES QUE CONFORMAN LA FTCS, SEGUIMIENTO Y ACCIONES A LAS DENUNCIAS CIUDADANAS, ENVÍO DE INFORMACIÓN SOLICITADA POR LA CIUDADANIA SOBRE ACCIONES REALIZADAS EN LA FTCS, CONSOLIDACIÓN DE LOS INDICADORES DE GESTION DE LAS ENTIDADES QUE CONFORMAN LA FTCS.</t>
  </si>
  <si>
    <t>Actividades para el fortalecimiento institucional, pago de salarios y beneficios sociales, servicios básicos, obligaciones por jubilaciones patronales, seguros. Presupuesto que aportó en que se puedan realizar estas actividades: USD $ 15.657.993,08</t>
  </si>
  <si>
    <t>Dentro de lo relacionado al programa 83 - Gestión de la Investigación, contamos con la ejecución de pagos de honorarios del área docente para los programas de posgrado de la institución, adquisición de bienes y servicios de consumo (entre ellos servicios de impresión de libros); se registraron la temrinación de proyectos de investigación que no se volvieron a abrir y se dió prioridad a los gastos en la Editorial, se cubrió convocatorias a nuevos proyectos de invesgtigación, los que se concentraron que no tuvo aumentos significativos.</t>
  </si>
  <si>
    <t>Conforme la planificación institucional, durante el primer semenstre del año 2021, se programa brindar asesoría técnica y apoyo en la transversalización de la ANII a 110 entidades nacionales y locales, y conforme a la información brindada por la Dirección Técnica del Consejo esta meta se ha cumplido en totalidad, se ha conseguido esta meta mediante la implementación de la estrategia de incidencia técnico ¿ político a través del equipo de técnicos territoriales para fortalecer el proceso de actualización de los Planes de Desarrollo y Ordenamiento Territorial</t>
  </si>
  <si>
    <t>La programación y resultado de cada trimestre no son acumulables, 916,034 estudiantes de bachillerato matriculados en instituciones educativas de todos los sostenimientos en el periodo escolar 2021-2022 (Sierra) y 2021-2022 (Costa). Fuente: Gestión de Inscripción y Asignación - GIA, periodo 2021-2022, corte 01/10/2021.</t>
  </si>
  <si>
    <t>Durante el 2020 el Sistema Oficial de Contratación del Ecuador -SOCE- alcanzó una disponibilidad superior al 99% cumpliendo la meta propuesta, lo cual es producto
de la estabilización de la nueva infraestructura tecnológica implementada por la institución, lo cual sumado al continuo monitoreo de servicios y servidores ha permitido alcanzar los resultados presentados.</t>
  </si>
  <si>
    <t>1. 536  ESTUDIANTES GRADUADOS, 8482 ESTUDIANTES MATRICULADOS CARRERA.                                                                                                                                                                                                                                                 SE CUENTA CON 273  DOCENTES, 33 CON TÍTULOS PHD Y 236 CON MAESTRÍAS.</t>
  </si>
  <si>
    <t>Fanny Eugenia Garate Correa</t>
  </si>
  <si>
    <t>El programa de administración central considera el monto de las remuneraciones (grupo 51) de las áreas de procesos adjetivos y demás gastos como: servicios básicos, mantenimiento, vigilancia, entre otros que contribuyen con las operaciones y funcionamiento de la entidad, cumpliendo con la programación del tercer trimestre.</t>
  </si>
  <si>
    <t>Se cumplió con la meta acumulada correspondiente al 75%. Se efectuaron los pagos referentes a gastos en personal, viáticos, pasajes aéreos y terrestres para el cumplimiento de los planes de supervisión y control;  gastos  en  servicios  básicos,  seguridad, limpieza, transporte en personal y otros requerimientos institucionales  con  la  finalidad  de    garantizar  la operatividad  y  normal  funcionamiento    de  la  SEPS.</t>
  </si>
  <si>
    <t>EMERGENCIA VIAL FASES I II III</t>
  </si>
  <si>
    <t>Al normalizar la asignación de recursos por parte del MEF, y de la acreditación de los saldos de Autogestión, mismos que permiten la ejecución de las actividades operativas de la Institución, la misma alcanza un total del 32,24% de lo Planificado</t>
  </si>
  <si>
    <t>IMPULSAR  LA REGULACION SOBRE LA CONTAMINACIÓN AMBIENTAL</t>
  </si>
  <si>
    <t>gabriela falconí</t>
  </si>
  <si>
    <t>En este programa se cumple con lo programado, que corresponde a identificar terrenos idóneos para la implementación de proyectos de vivienda de interés social, del Ministerio de Desarrollo Urbano y Vivienda, a través del "Banco de Suelos".</t>
  </si>
  <si>
    <t>Se logró un cumplimiento de 178.8% respecto de la meta esperada para el II Trimestre, Número de causas ejecutadas (2063) sobre el número de causas planificadas (1320).</t>
  </si>
  <si>
    <t>La Representación Parlamentaria del Ecuador, aportaron con 9 instrumentos de pronunciamiento en el periodo 2021, con gran aporte para los ciudadanos de la comunidad Andina:
1. PROYECTO DE RECOMENDACIÓN PARA APLICAR LAS DIRECTRICES EMITIDAS POR LA UNIÓN INTERPARLAMENTARIA PARA LA ELIMINACIÓN DEL SEXISMO, EL ACOSO Y LA VIOLENCIA CONTRA LAS MUJERES EN LOS PARLAMENTOS.
2. PROYECTO DE RECOMENDACIÓN PARA EL FOMENTO DE POLÍTICAS PÚBLICAS CONTRA LA VIOLENCIA OBSTÉTRICA EN LA REGIÓN ANDINA.
3. RECOMENDACIÓN PARA FORTALECER LAS POLÍTICAS PÚBLICAS, QUE CONTRIBUYAN A MEJORAR LA SITUACIÓN DE LAS POBLACIONES RURALES EN LA REGIÓN ANDINA.
4. DECLARACIÓN RESPALDO A LA ELIMINACIÓN DEL BLOQUEO ECONÓMICO, COMERCIAL Y FINANCIERO CONTRA CUBA 
5. PROYECTO DE CREACIÓN DE LA COMISIÓN ESPECIAL DE PUEBLOS INDÍGENAS, NACIONES ORIGINARIAS NACIONALIDADES Y COMUNIDADES AFRO DESCENDIENTES. 
6. RESOLUCIÓN POR MEDIO DE LA CUAL SE LE OTORGA AL EXPRESIDENTE ECUATORIANO RODRIGO BORJA CEVALLOS LA CONDECORACIÓN SIMÓN BOLÍVAR A LA INTEGRACIÓN LATINOAMERICANA
7. PROYECTO RECOMENDACIÓN APROBACIÓN DEL PACTO ANDINO PARA LA DEFENSA DE LA NATURALEZA
8. DECLARACIÓN PARA PROMOVER EL FIN DE LOS PARAÍSOS FISCALES, LA TRANSPARENCIA FINANCIERA, PROTEGER LA RECAUDACIÓN TRIBUTARIA
9. NORMA COMUNITARIA PARA EL FORTALECIENDO DE LA EDUCACIÓN A DISTANCIA EN LOS PAÍSES ANDINOS</t>
  </si>
  <si>
    <t>FORMACION PROFESIONAL TERCER NIVEL</t>
  </si>
  <si>
    <t>Se ha cumplido de acuerdo con la programación</t>
  </si>
  <si>
    <t>Actividades de gestión institucionales cumplidas</t>
  </si>
  <si>
    <t>Franklin espinoza</t>
  </si>
  <si>
    <t>gina sacoto</t>
  </si>
  <si>
    <t>24</t>
  </si>
  <si>
    <t>Se ha publicado en el segundo trimestre 39 publicaciones en revistas indexadas, danto un total de 52 al cierre del semestre</t>
  </si>
  <si>
    <t>Para el cuarto trimestre no se ha asignado presupuesto a este programa institucional.</t>
  </si>
  <si>
    <t>Indicador discreto: Durante el cuarto trimestre se alcanzó el 103% de cumplimiento con respecto a la microplanificación 2021. A diciembre se registró una cobertura de 51.103 personas adultas mayores en condiciones de pobreza, pobreza extrema y vulnerabilidad en los diferentes servicios de atención y cuidado gerontológico.</t>
  </si>
  <si>
    <t>Objetivo 1: Incrementar y fomentar, de manera inclusiva, las oportunidades de empleo y las condiciones laborales.</t>
  </si>
  <si>
    <t>Mgs. Juan Javier García Bodniza</t>
  </si>
  <si>
    <t>Se cumplieron con 11 Investigaciones Ejecutadas las cuales fueron reportadas por las Escuelas Académicas en el cierre del 1er Semestre.</t>
  </si>
  <si>
    <t>PRESTACION DE SERVICIOS DE JUSTICIA</t>
  </si>
  <si>
    <t>Objetivo 11: Conservar, restaurar, proteger y hacer un uso sostenible de los recursos naturales.</t>
  </si>
  <si>
    <t>ANA ISABEL RUIZ</t>
  </si>
  <si>
    <t>EL OBJETIVO DE VINCULACIÓN NO SE EJECUTO EN ESTE PRIMER TRIMESTRE</t>
  </si>
  <si>
    <t>hugo diaz</t>
  </si>
  <si>
    <t>El programa 83, dentro de la estructura programática de la institución corresponde a gasto no permanente, por tal razón, será reportado en el seguimiento institucional de gasto no permanente.</t>
  </si>
  <si>
    <t>En el primer trimestre de 2021 concluyeron 15 supervisiones, 2 de ellas que debía terminar en abril finalizaron en marzo de 2021</t>
  </si>
  <si>
    <t>Fortalecimiento Institucional para el desarrollo de procesos administrativos y de gestión institucional, que incluyen las remuneraciones de los funcionarios a nivel de planta central y zonales, en las que se cuenta con funcionarios. (376 personas).
Así como, la gestión y pago de servicios básicos, tecnologías de la información, contratación de servicio de vigilancia , servicio de limpieza.</t>
  </si>
  <si>
    <t>Durante el año 2021;  974.815 documentos fueron generados en el sistema Quipux de los cuales 885.067 cuentan con firma electrónica. Este indicador es configuración discreta y la meta trimestral es del 70% que se encuentra cumplida.</t>
  </si>
  <si>
    <t>IDENTIFICACION CEDULACION Y REGISTRO DE HECHOS Y ACTOS RELATIVOS AL ESTADO CIVIL DE LOS CIUDADANOS</t>
  </si>
  <si>
    <t>Fortalecimiento Institucional</t>
  </si>
  <si>
    <t>Actividades de gestión institucional cumplidas. Se cumplieron con las actividades de los planes de acción de mejora de la gestión institucional programadas para el primer trimestre. Se cumplió al 100% las actividades programadas en plan estratégico de mejora del clima laboral.  Se realizaron las gestiones pertinentes a fin de que se firmen de manera electrónica la mayor cantidad de quipux generados.</t>
  </si>
  <si>
    <t>La Universidad Estatal Amazónica, alcanzó un total de 257 estudiantes graduados correspondiente al periodo octubre 2020-marzo 2021;cubriendo el total de la meta programada.</t>
  </si>
  <si>
    <t>Programa referente a las actividades resultantes de los procesos de asesoría y apoyo de la institución. Durante el primer trimestre se evidencia un cumplimiento del 25% frente al 25% programado</t>
  </si>
  <si>
    <t>¿ Se han elaborado 69 resoluciones de Patentes de Invención
¿ Se han realizado y despachado 65 búsquedas entre patentes de invención. modelos de utilidad y diseños industriales.
¿ Se resolvió 2.904 solicitudes de registro de signos distintivos.
¿ Se notificaron un total de 168 actos administrativos entre resoluciones y autos inhibitorios
¿ Se notificaron 549 providencias en el órgano Colegiado de Derechos Intelectuales.
¿ Se emitió 13 resoluciones de tutelas administrativas.
¿ Se registraron un total de 859 solicitudes ingresadas a la Unidad de Registro de la Dirección Nacional de Derechos de Autor y Derechos Conexos.
¿ Se ha realizado  11 depósitos voluntarios de los conocimientos tradicionales de diferentes comunidades.</t>
  </si>
  <si>
    <t>SIN RESULTADO</t>
  </si>
  <si>
    <t>SIN RESULTADO</t>
  </si>
  <si>
    <t>Circular Nro. UPEC-DPDI-2021-0026-C  el avance real del cumplimiento de las metas e indicadores correspondiente al segundo trimestre abril junio 2021 muestra claramente una brecha de aproximadamente el 15,99% entre lo planificado y los resultados alcanzados.
El presupuesto se toma de Memorando Nro. UPEC-DIFI-2021-0187-M..</t>
  </si>
  <si>
    <t>Fortalecimiento Institucional</t>
  </si>
  <si>
    <t>INSTITUTO NACIONAL DE ESTADISTICA Y CENSOS-INEC</t>
  </si>
  <si>
    <t>*7 Proyectos de vinculación aprobados</t>
  </si>
  <si>
    <t>En el período 2021 se registran 34 proyectos de investigación con un avance en la ejecución del 60,21%, considerando su vigencia desde mayo 2021 hasta mayo 2023.</t>
  </si>
  <si>
    <t>Se gestionaron 233 documentos normativos de los 250 que se planificaron para el año 2021 (los 250 planificados se dividen en: 68 de arrastre del plan 2020, 150 del plan 2021 y 32 para retiro o confirmación). Se atendieron 33803 solicitudes de certificados de reconocimiento de 33837 ingresadas. Se emitieron 601 certificados de conformidad con Sello de Calidad INEN. Se realizaron 1144 verificaciones de contenido neto a nivel nacional. Los resultados presentados son acumulados de enero a diciembre del año 2021, conforme a las directrices recibidas.</t>
  </si>
  <si>
    <t>La ejecución presupuestaria del primer trimeste 2021 alcanza el 23.83%</t>
  </si>
  <si>
    <t>Se ha cumplido con la programación. Porcentaje de Protegidos que Aportan a la Solución de Casos = 99 %. El Sistema busca la disminución sistémica del riesgo y la participación activa en el proceso penal. Para el 2020, 1594 personas protegidas, participaron en diligencias del proceso penal, de las 1603 personas protegidas convocadas a diligencia.</t>
  </si>
  <si>
    <t>El porcentaje de ejecución en este periodo corresponde al avance de la gestión de actividades y metas planteadas de la unidades administrativas de apoyo al SNAI</t>
  </si>
  <si>
    <t>jean paul pinto</t>
  </si>
  <si>
    <t>-9¿919.728 de alertas recibidas y 3¿892.215 de emergencias coordinadas,nivel nacional
-51.356 eventos T1
-Implementación de 3 puntos de video vigilancia en cooperación con Elec- Galápagos en las islas Isabela, Floreana y San Cristóbal
-Intercambio de información con el Sistema de Emergencias de Paraguay (presupusto y funcionamiento del ECU 911)
-99,20% de disponibilidad operativa de Plataforma Tecnológica hasta el mes de diciembre
-5017 puntos de video vigilancia instalados al 31 de diciembre
-946 actividades de vinculación con la comunidad beneficiando a 28.478 personas
-45.483 impactos en medios locales y nacionales.Ahorro 79¿095283.57en uso de medios alternativos
-Suscripción de 34 convenios de cooperación Interinstitucional
-8 proyectos tecnológicos implementados.</t>
  </si>
  <si>
    <t>PRODUCTIVIDAD INDUSTRIAL</t>
  </si>
  <si>
    <t>El monto de aprehensiones de mercancías corresponde a los controles realizados por el Cuerpo de Vigilancia Aduanera y Dirección Nacional de Intervención de productos ingresados de manera NO formal al país. Para este trimestre el monto de las aprehensiones fue de 15,18 millones.</t>
  </si>
  <si>
    <t>CALIDAD EDUCATIVA INTERCULTURAL BILINGUE</t>
  </si>
  <si>
    <t>Las embajadas y oficinas consulares del Ecuador gestionaron acciones estratégicas para la promoción de la oferta exportable, comercio, inversión cultura y turismo acorde las líneas de acción planificadas. 
Al mes de junio de 2021 se ejecutó con 781 líneas de acción: Embajadas en América del Norte y Europa: 145, Embajadas en América Latina y El Caribe: 188, Embajadas en África, Asia y Oceanía: 139; y  Oficinas Consulares: 309.</t>
  </si>
  <si>
    <t>Se ha cumplido con el pago de remuneraciones al personal administrativo, así como la ejecución de las metas de las unidades de apoyo, que aportan en el cumplimiento de las acciones de los procesos agregadores de valor, sin embargo, es preciso mencionar que las diferentes restricciones para contratos ocasionales no han permitido fortalecer los departamentos administrativos mas sensibles, como Compras Públicas, Asesoría Jurídica, Desarrollo Institucional; en el caso de compras públicas se cuenta únicamente con una analista para la realización de adquisiciones, personal que es insuficiente para el total de procesos que se maneja.</t>
  </si>
  <si>
    <t>Al tercer trimestre del año 2021 el resultado alcanzo a 93,82 TM*hora  movilizadas, superando la meta programada.  Este resultado refleja que  por el Terminal Portuario  se está movilizando mayor volumen de toneladas métricas  por hora,  debido a  que para  las operaciones de carga y descarga se esta utilizasndo los nuevos euipos de operación como son las Grúas Pórticos y  tambien se mantiene el arribo de naves portacontenedores con mayor capacidad de carga.    Al 30 de septiembre del 2021, se movilizó por el Terminal Portuario  1.606 761,58  Toneladas métricas y 143 287 TEU¿s.</t>
  </si>
  <si>
    <t>GABRIELA ESPIN</t>
  </si>
  <si>
    <t>PROTECCION Y VIGILANCIA DEL TERRITORIO ECUATORIANO</t>
  </si>
  <si>
    <t>1768045130001</t>
  </si>
  <si>
    <t>Programa presupuestario alineado al proyectos de inversión (gasto no permanente): 
1) Programa de apoyo a la reforma de empresas publica
2) Programa de mejora de la capacidad fiscal para la inversión pública
3) Estudios y creación de capacidades en el ministerio de economía y finanzas para actividades de recuperación económica posteriores a shocks externos que afecten a la economía
4) Programa de modernización de la administración financiera</t>
  </si>
  <si>
    <t>En el 4to trimestre no se planificó ningún % de ejecución, aprobó 1 proyectos de investigación científica; al 2021 se aprobaron 18 proyectos de los 15 que fueron planificados con un cumplimiento del 120%. La Universidad Técnica de Ambato tiene cuatro dominios Institucionales, los mismos que tributan a 14 líneas de Investigación, y disponen de un plan de Investigación 2020-2024 actualizada mediante Resolución: UTA-CONIN-2021-0293-R. En el primer periodo 2021 se generaron 89 y en el segundo semestre 84 artículos científicos de las bases de datos  Scopus e ISIWeb,  se desarrolló  10 artículos científicos en el primer semestre y 38 en el segundo semestre y de producción regional con un total de 48, cuyos resultados solucionan problemas prioritarios de la sociedad que permiten generar innovación tecnológica, crecimiento productivo y desarrollo social bajo los principios de eficiencia, calidad, pertinencia, integridad, autodeterminación para la producción del pensamiento y conocimiento, dichos artículos han sido publicados en revistas con un índice de impacto Q1 a nivel mundial y registrados en la base de SCOPUS. A partir del año 2011-2020 se registran 1.105 publicaciones de producción científica entre Scopus e ISIWeb; 813 producción regional del 2015-2020 y 35 libros o capítulos de libros del 2017-2020.</t>
  </si>
  <si>
    <t>El avance está en función de las metas planteadas. El 26% de cumplimiento corresponde a los pagos de bienes y servicios de puntos migratorios y  seguridad ciudadana, desplazamientos de técnicos a territorio (viáticos y pasajes en el interior) para el desarrollo de acciones en el ámbito de la seguridad ciudadana. El 2% que no se cumplió corresponde a problemas con los proveedores por falta de documentación para el pago, proceso de firma de contrato de Botones de Seguridad se reprogramó para el tercer trimestre del año en curso.</t>
  </si>
  <si>
    <t>En el periodo enero a marzo 2021; se cumplió con las metas: 
2 Evaluaciones Educativas:  Enero 2021: Evaluación Quiero Ser Maestro Intercultural Bilingüe - Tronco Común - Piloto - 2021.  Febrero 2021: Quiero Ser Maestro Intercultural Bilingüe - Conocimientos Específicos - 2021. Se alcanzó el 22,28% de ejecución presupuestaria para Gasto Permanente del programa.</t>
  </si>
  <si>
    <t>En ultimo trimestre del año 2021 se aprobaron 7 proyectos de vinculación.</t>
  </si>
  <si>
    <t>Normativa de servicios del espectro radioleléctrico y mercado  de las telecomunicaciones</t>
  </si>
  <si>
    <t>SUPERINTENDENCIA DE CONTROL DEL PODER DE MERCADO</t>
  </si>
  <si>
    <t>01</t>
  </si>
  <si>
    <t>01</t>
  </si>
  <si>
    <t>NUMERO</t>
  </si>
  <si>
    <t>1768014410001</t>
  </si>
  <si>
    <t>Porcentaje</t>
  </si>
  <si>
    <t>0968595540001</t>
  </si>
  <si>
    <t>Preñez realizada a través de biotecnología de reproducción</t>
  </si>
  <si>
    <t>A septiembre de 2021,  21 leyes aprobadas por el Pleno publicadas en el Registro Oficial
14.- Ley Reformatoria a la Ley de Régimen Tributario Interno.
15.- Ley Orgánica de Economía Circular Inclusiva.
16.- Ley Orgánica Reformatoria de la Ley Orgánica de Transporte Terrestre, Tránsito y Seguridad Vial.
17.- Ley Reformatoria a la Ley de Creación de la Universidad Intercultural  Amawtay Wasi.
18.- Ley Orgánica que Reforma Diversos Cuerpos Legales para Reforzar la Prevención y el Combate al Comercio Ilícito.
19.- Ley Orgánica Reformatoria del Código Orgánico Integral Penal.
20.- Ley Reformatoria de la Ley de Seguridad Social.
21.- Ley Orgánica para la Reactivación Económica de las Provincias de Esmeraldas y Manabí.
Nota:  el avance de metas se ajustara en el IV trimestre de acuerdo al manual.</t>
  </si>
  <si>
    <t>En este programa no se tiene presupuesto asignado para gasto corriente, solo considera inversión.</t>
  </si>
  <si>
    <t>FORTALECIMIENTO DEL SISTEMA DE EDUCACION SUPERIOR</t>
  </si>
  <si>
    <t>Objetivo 3: Garantizar los derechos de la naturaleza para las actuales y las futuras generaciones.</t>
  </si>
  <si>
    <t>NUMERO</t>
  </si>
  <si>
    <t>ANTONIO BOLIVAR PASPUEZAN CHUGA</t>
  </si>
  <si>
    <t>1768041140001</t>
  </si>
  <si>
    <t>SERVICIOS FORESTALES Y REFORESTACION</t>
  </si>
  <si>
    <t>En el periodo enero - septiembre 2021, se mantuvo una disponibilidad promedio del 99,7% , este logro es producto de los continuos monitoreos y mejoras a las plataformas tecnológicas de infraestructura y de seguridad, realizados.
Asi mismo, gracias a la disponibilidad de la plataforma, durante este periodo se registraron 199.038 proveedores, habilitandose 199.038 . Por otro lado, mediante la herramienta se realizaron 358.674 procesos de contratación, lo que significó la adjudicación de 3.724,0 millones de dólares.</t>
  </si>
  <si>
    <t>Objetivo 3: Garantizar los derechos de la naturaleza para las actuales y las futuras generaciones.</t>
  </si>
  <si>
    <t>DURANTE EL PRIMER  SEMESTRE SE TIENE LOS RESULTADOS SIGUIENTES: CÁTEDRA SOBRE MONTALVO 2279,  COLOQUIO COLOMBO-ECUATORIANO 2863, CONFERENCIAS SOBRE MONTALVO 1571, EVENTO DONACIÓN FOLLETOS CIENTÍFICOS 215, ENCUENTROS ESTUDIANTILES 2990, EVENTO CULTURAL, CON OCASIÓN FIESTA DE LA FRUTA Y DE LA FLORES, 10300, HOMENAJE A  LA MUJER 292, PUBLICACIONES VIRTUALES 19981, RECITAL POÉTICO 829, RENDICIÓN DE CUENTAS 280, SESIÓN SOLEMNE 13 DE ABRIL NATALICIO DE JUAN MONTALVO 369, VIDEO VIRTUAL 304, VISITAS PRESENCIALES 128 VISITAS VIRTUALES 7233, EXPOSICIONES PICTÓRICA 3239.
VISITAS AL MUSEO MAUSOLEO PRESENCIALES 1069. SE DEBE ACLARAR QUE SE HAN REALIZADO VARIOS EVENTOS VIRTUALES, CON LOS QUE SE  HA SOBREPASADO LA PLANIFICACIÓN, TOTAL DEL  DE  ENERO A JUNIO 60942, LO CUAL SE SUPERÓ  LA META.</t>
  </si>
  <si>
    <t>Se ha ejecutado el 96% de las metas programadas en el período.</t>
  </si>
  <si>
    <t>Número de Informes Ejecutivos remitidos a la Fiscalía General del Estado</t>
  </si>
  <si>
    <t>Este indicador se cumplirá en el IV trimestre del 2021. Sin embargo, se implementa varias estrategias para el cumplimiento de este indicador, como expedición y actualización de normativa e instructivos relacionados con el Sistema de Investigación, aprobación de líneas y sublíneas de investigación, categorización de docentes investigadores en función de las directrices establecidas por la Senescyt y demás órganos competentes, creación de los Centros de Investigación, proyectos generativos y/o innovación educativa, creación del Banco de Proyectos de la UTC, fortalecimiento de la Producción Científica de la UTC.</t>
  </si>
  <si>
    <t>1768136010001</t>
  </si>
  <si>
    <t>Se cumple con lo programado en el periodo enero - diciembre 2021, los principales resultados son: 
* 15 eventos de capacitación realizados
* 100% de avance de elaboración de metodologías de evaluación de los instrumentos para ordenamiento territorial, uso y gestión del suelo4
* 100% de sanciones administrativas y civiles emitidas, a los entes controlados, conforme a los plazo establecidos en la Normativa legal vigente.
* 24 normas y/o resoluciones emitidos para la vigilancia y control de los entes controlados.
* 100% de los instrumentos para ordenamiento territorial, uso y gestión del suelo registrados en el Sistema Información Territorial</t>
  </si>
  <si>
    <t>CONTROL Y/O ASIGNACION DEL USO DEL ESPECTRO RADIOLECTRICO</t>
  </si>
  <si>
    <t>Se ha planteado 1 objetivo estratégico de la razón de ser del SECAP con 3 indicadores. En virtud de aquello se ha logrado capacitar a 3031 de una
meta para el segundo trimestre de 9.960 alcanzando un 30.43%, en el servicio de certificación de personas se logró efectuar 440 examinaciones de una meta de 1.423, así también se capacito a 104 jóvenes en condición de pobreza y extrema pobreza de una meta de 98 alcanzando mas del 100% de la meta. Existio afectación en virtud de la emergencia en el cual nos confinanron nuevamente en el mes de marzo - abril teniendo que suspender cursos y examinaciones presenciales que se estaban ejecutando, asi tambien la reactivacción económica es paulatina.</t>
  </si>
  <si>
    <t>Apoyo al Desarrollo Institucional</t>
  </si>
  <si>
    <t>*Se ha realizado 3.625 (abril-junio) actividades de sensibilización  en prevención de violencia de género y rutas de atención a 29.859 usuarios y usuarias  externos.</t>
  </si>
  <si>
    <t>Marco VINICIO ortiz MAYORGA</t>
  </si>
  <si>
    <t>Bajo el escenario de optimización del presupuesto y su ejecución a junio 2021, el Registro Social alcanzó las metas conforme a las directrices emitidas por los entes rectores.</t>
  </si>
  <si>
    <t>Se realizan actividades administrativas y se emitieron políticas públicas, referentes a ciencia, tecnología, innovación, investigación científica, y saberes ancestrales, a través de 45 servidores, dentro de las Subsecretarías. Estas políticas son puestas en marcha, a través de financiamiento de proyectos de inversión.</t>
  </si>
  <si>
    <t>MEJORAMIENTO Y MANTENIMIENTO DEL TRANSPORTE VIAL</t>
  </si>
  <si>
    <t>En el periodo enero - diciembre de 2021 se ejecutaron 75 proyectos de vinculación  entre nuevos y de años anteriores ejecutados en el periodo y se registra un  total 445641  beneficiarios directos  e indirectos de los proyectos de vinculación ejecutados en este periodo</t>
  </si>
  <si>
    <t>MINISTERIO DEL AMBIENTE Y AGUA</t>
  </si>
  <si>
    <t>DIFUSION MONTALVINA Y CULTURAL</t>
  </si>
  <si>
    <t>AGENCIA DE REGULACION Y CONTROL DEL AGUA ARCA</t>
  </si>
  <si>
    <t>Se cuenta con la convalidación de 7 certificaciones presupuestarias. La documentación habilitante se encuentra en proceso de elaboración debido a mediaciones, temas legales, cierre de contratos, entre otros; son 7 contratos por consultorías de estudios y diseño de proyectos: 036-MINEDUC-2014, 037-MINEDUC-2014, 049-MINEDUC-2014, 101-MINEDUC-2014, 105-MINEDUC-2014, 107-MINEDUC-2014, 110-MINEDUC-202.</t>
  </si>
  <si>
    <t>SE CUMPLE CON LA PROGRAMACIÓN CORRESPONDIENTE
SE GENERARÓN NUEVOS PROYECTOS DE VINCULACIÓN CON LA SOCIEDAD.
SE REALIZÓ LA PRIMER BIENAL DE VINCULACIÓN CON LA SOCIEDAD, CON EL OBJETIVO DE DAR A CONOCER LOS RESULTADOS OBTENIDOS DE LA INTERVENCIÓN A TRAVÉS DE LOS PROYECTOS.
SE LANZÓ LA SEGUNDA CONVOCATORIA PARA PROYECTOS DE INVESTIGACIÓN - VINCULACIÓN 2022.</t>
  </si>
  <si>
    <t>Se gestionaron 168 documentos normativos de los 250 que se planificaron para el año 2021 (los 250 planificados se dividen en: 68 de arrastre del plan 2020, 150 del plan 2021 y 32 para retiro o confirmación). Se atendieron 16391 solicitudes de certificados de reconocimiento de 16402 ingresadas. Se emitieron 219 certificados de conformidad con Sello de Calidad INEN. Se realizaron 476 verificaciones de contenido neto a nivel nacional. Los resultados presentados son acumulados de enero a junio del año 2021, conforme a las directrices recibidas.</t>
  </si>
  <si>
    <t>PROYECTOS EJECUTADOS CON LA PARTICIPACION DE LA COLECTIVIDAD</t>
  </si>
  <si>
    <t>En este programa se cumple con lo programado, que corresponde a facilitar el acceso y la entrega a la vivienda de interés social, digna y adecuada, en un entorno seguro que incluya la provisión y calidad de los bienes y servicios públicos vinculados al hábitat: suelo, energía, movilidad, transporte, agua y saneamiento, calidad ambiental y recreación, a las /los ciudadanas/os ecuatorianos, en énfasis en la población en pobreza y vulnerabilidad; así como en los núcleos familiares de menores ingresos económicos que presentan necesidad de vivienda propia; asegurando un hábitat seguro e inclusivo. Sin embargo, existe diferencias por los recortes de presupuesto efectuados por el MEF mediante comprobantes Nro. 10</t>
  </si>
  <si>
    <t>EN ESTE PERIODO A PESAR DE LAS LIMITACIONES POR LA NUEVA MODALIDAD VIRTUAL ADEMAS DE LA NECESIDAD DE RENOVAR TODOS LOS EQUIPOS EXISTENTES EN EL INSTITUTO POR CUANTO ESTOS DATAN DE HACE MAS DE 10 AÑOS.  SE HA CUMPLIDO CON TODA LA PLANIFICACION ACADEMICA EN CONTENIDOS Y EN TIEMPOS.SE MANTUVO EL MISMO NUMERO DE ALUMNOS QUE INICIARON EL SEMESTRE B 2020. POR LA MODALIDAD VIRTUAL SE REQUIERE  MINIMO DE LA CONTRATACION DE UN DOCENTE ADICIONAL</t>
  </si>
  <si>
    <t>Durante el Tercer Trimestre del 2021 se han alcanzado las siguientes metas:
	22 actividades de sensibilización para la cultura de la donación
	61 córneas provistas para trasplantes al Sistema Nacional Integrado de Donación y Trasplantes
	100% de satisfacción de la calidad de tejido implantado
1 auditoría realizada a los establecimientos de salud y coordinaciones zonales INDOT sobre el cumplimiento de documentos normativos
En el tercer trimestre del 2021 se efectuaron 237 trasplantes entre ellos tenemos:
o	8 trasplante renal con donante vivo
o	39 trasplantes renal con donante cadavérico
o	14 trasplante hepático
o	176 trasplantes de corneas</t>
  </si>
  <si>
    <t>Considerando que el presupuesto institucional fue asignado en febrero, el presente programa ha logrado ejecutar el 19% de su presupuesto.</t>
  </si>
  <si>
    <t>1768188830001</t>
  </si>
  <si>
    <t>1768053150001</t>
  </si>
  <si>
    <t>El presupuesto se ejecutó en el 23.68% conforme las necesidades institucionales de operatividad. En las cuales se registraron pagos para cubrir servicios básicos, logística de movilización así también para cubrir los gastos de remuneraciones del personal administrativo y beneficios de nómina.</t>
  </si>
  <si>
    <t>En el segundo trimestre de 2021, se logró cumplir parcialmente la meta de recaudación, esto debido a que la renta de personas jurídicas se contrajo un -42,8%; adicionalmente la nueva ola de COVID y las consecuentes restricciones afectaron la actividad económica.</t>
  </si>
  <si>
    <t>1) 2100 estudiantes ingresan al primer ciclo de las 45 carreras;
2) Estudio de pertinencia de la Carrera de Pedagogía de las Ciencias Experimentales, que otorga el título de Licenciado/a en Pedagogía de la Informática, modalidad a distancia. 
3) Instructivo administrativo financiero para la ejecución de los programas de posgrado y /oespecialización de la Universidad Nacional de Loja (aprobado)
    a) Material de difusión de los programas 
    b) Ejecución de procesos de selección y admisión
4) Revalorización de las remuneraciones del personal académico titular de la Universidad Nacional de Loja;
5) Aprobación en segunda y definitiva el Reglamento de Régimen Académico</t>
  </si>
  <si>
    <t>LA CGE A EJECUTADO EN EL TERCER TRIMESTRE DEL 2021, ACCIONES DE CONTROL  (EXAMENES ESPECIALES, DECLARACIONES PATRIMONIALES JURADAS, PARAISOS FISCALES)  UN TOTAL DE 314 ORDENES DE TRABAJO EMITIDAS Y ACTIVIDADES DE CONTROL (OPERACIONES CONTROL VEHICULAR, VERIFICACIONES PRELIMINARES Y CONTROL CONTINUO) UN TOTAL DE 451 OT EMITIDAS.
LAS LIMITACIONES QUE NO HAN PERMITIDO ALCANZAR LA META SE DEBEN A MODALIDADES DE TRABAJO DE LAS ENTIDADES EXAMINADAS DEBIDO A LA PANDEMIA, DIFICULTANDO EL ACCESO A INFORMACION, NOTIFICACIONES Y COMUNICACIONES, LO CUAL CAUSA REQUERIMIENTOS DE REPROGRAMACIÓN A LA PLANIFICACIÓN</t>
  </si>
  <si>
    <t>LOGROS:
274 Inscripciones en eventos del Plan de capacitación para mejorar capacidades pedagógicas.
Se ejecutó el proceso de inscripción para 4.279 estudiantes de los cursos de nivelación.
Uso efectivo de cupos ofertados por la Escuela Politécnica Nacional y asignados por la SENESCYT a aspirantes: De un total de 3.123 cupos ofertados, 2.909 aspirantes (93%) legalizaron su matrícula en los cursos de nivelación. 
Participación en eventos de difusión de la oferta académica y de procesos de admisión: Se recibieron 7 invitaciones de instituciones para participar en las ferias de universidad, en modalidad virtual, dirigida a los estudiantes de bachillerato, se asistió a todos los eventos y se socializó la oferta académica y el proceso de admisión a la Educación Superior.
467 entrevistas y análisis de caso a los postulantes de becas de vulnerabilidad por situación económica 2021-B.
74 Asesorías de becas de vulnerabilidad por situación económica.
548 contratos  de las becas de vulnerabilidad económica, mérito cultural y excelencia académica del periodo 2021-B revisados y entregados en Vicerrectorado de Docencia.</t>
  </si>
  <si>
    <t>2060002010001</t>
  </si>
  <si>
    <t>SOSTENIBILIDAD Y CONFIANZA EN EL SECTOR DE LA ECONOMIA POPULAR Y SOLIDARIA</t>
  </si>
  <si>
    <t>UNIVERSIDAD TECNICA ESTATAL DE QUEVEDO</t>
  </si>
  <si>
    <t>número de estudiantes graduados</t>
  </si>
  <si>
    <t>SOBERANIA ALIMENTARIA</t>
  </si>
  <si>
    <t>Objetivo 7: Incentivar una sociedad libre y participativa, con un Estado cercano con servicios de calidad y calidez</t>
  </si>
  <si>
    <t>Objetivo 7: Incentivar una sociedad libre y participativa, con un Estado cercano con servicios de calidad y calidez</t>
  </si>
  <si>
    <t>Incrementar los instrumentos y acciones de investigación científica que fomenten la difusión y la gestión de la información, la trasferencia de tecnología y la innovación relacionada con el campo de la biodiversidad.</t>
  </si>
  <si>
    <t>1768179410001</t>
  </si>
  <si>
    <t>Fomento a la producción y desarrollo artesanal, manufacturero, industrial.</t>
  </si>
  <si>
    <t>Fortalecimiento Institucional a los Gobiernos Autónomos Descentralizados para la consolidación de la descentralización en el país</t>
  </si>
  <si>
    <t>1768150940001</t>
  </si>
  <si>
    <t>La UNAE cuenta con 5 programas y 12 proyectos en ejecución</t>
  </si>
  <si>
    <t>Evaluación integral interna y externa del Sistema Nacional de Educación</t>
  </si>
  <si>
    <t>Durante el primer semestre se realizaron 29 proyectos de investigación en Biotecnología, biodiversidad, desarrollo local y emprendimientos sustentables, bioconocimientos y desarrollo industrial, ciencias sociales y humanas.</t>
  </si>
  <si>
    <t>'- Entre las principales acciones desarrolladas en el tercer trimestre, para la prestación de servicios jurisdiccionales de la Corte Nacional de Justicia y Cortes Provinciales de Justicia, el CJ, se destacan las siguientes: 
Con Resolución No. 097-2021 de15 de julio de 2021,  se resolvió emitir directrices para la conformación y funcionamiento de tribunales fijos en la corte provincial de justicia sala no penal y en el tribunal contencioso administrativo y tributario de la provincia de Loja.
Con Resolución No. 119-2021 de 29 de julio y Resolución No. 161-2021-2021 de 30 de septiembre de  2021, se resolvió otorgar  nombramientos del nivel jerárquico superior en la corte nacional de justicia.</t>
  </si>
  <si>
    <t>PREPARACION EN LA GESTION DE RIESGOS</t>
  </si>
  <si>
    <t>En el cuarto trimestre se alcanzó un cumplimiento del 100% de la programación</t>
  </si>
  <si>
    <t>Durante el segundo trimestre del 2021 se ejecutaron acciones de apoyo, en el marco de la planificación operativa anual, que permitieron efectuar las actividades técnicas priorizadas.</t>
  </si>
  <si>
    <t>Durante el segundo trimestre de 2021, 1.176 estudiantes fueron matriculadas en las ofertas educativas extraordinarias en los Centros de Privación de Libertad</t>
  </si>
  <si>
    <t>ADAPTACION Y MITIGACION AL CAMBIO CLIMATICO CONSERVACION Y PROTECCION DEL RECURSO HIDRICO</t>
  </si>
  <si>
    <t>El avance está en función de las metas planteadas correspondientemente a cada trimestre de enero a septiembre. El 20%,; 26%; 22% de cumplimiento corresponde a los pagos de bienes y servicios de puntos migratorios y  seguridad ciudadana, desplazamientos de técnicos a territorio (viáticos y pasajes en el interior) para el desarrollo de acciones en el ámbito de la seguridad ciudadana.  Asì mismo el 2%; 2%;  3%de enero a septiembre correspondiente a cada trimestre que no se cumplió corresponde a sistema AVIS + F por falta de asignación presupuestaria por parte del MEF, mantenimiento KIA por falta de documentación por parte del proveedor.</t>
  </si>
  <si>
    <t>La Unidad de Análisis Financiero y Económico remitió un total de 323 Informes Ejecutivos en el primer trimestre del 2021, cumpliendo un 100% con la meta propuesta</t>
  </si>
  <si>
    <t>Se han aprobado:
* 7 Proyectos Semilla
* 12 Proyectos de investigación internos sin financiamiento
* 5 Proyectos de investigación internos
* 3 Proyectos de investigación grupales
* 3 Proyectos de investigación multidisciplinarios
*2 Proyectos de transferencia tecnológica</t>
  </si>
  <si>
    <t>Cristina Vásquez</t>
  </si>
  <si>
    <t>Porcentaje de avance según esigef</t>
  </si>
  <si>
    <t>Educación Intercultural Bilingüe de: Educación Intercultural Bilingüe Infantil, Comunitario y Básica, Educación Intercultural Bilingüe de Bachillerato y Educación Superior Intercultural Bilingüe.</t>
  </si>
  <si>
    <t>1760005620001</t>
  </si>
  <si>
    <t>Se logró un cumplimiento del 92.9% de la programación del primer trimestre.</t>
  </si>
  <si>
    <t>Principales Logros: Lanzamiento Taller De Clúster De Textil y Madera; Foro Experiencia de Ecuador en el Fomento De Economía Circular - Evento Organizado por ONU HABITAT BOLIVIA; Suscripción De Convenio de Cooperación Interinstitucional MPCEIP-EPN  permitirá el fortalecimiento de capacidades de los formadores y alumnos de la EPN, así como de técnicos y demás actores relevantes en materia de refrigeración y aire acondicionado (RAC);  Cuarta edición del Programa bioexportador global - CONO SUR; Foro 2021 Formación para el Trabajo empleabilidad juvenil; Socialización del Primer Producto de la Cooperación Técnica ALADI sobre el Plan de Industrialización de Cannabis No Psicoactivo y Cáñamo Industrial.</t>
  </si>
  <si>
    <t>En este programa se cumple con lo programado. Sin embargo, existe diferencias entre la programación de metas y el presupuesto codificado por los recortes de presupuesto efectuados por el MEF mediante comprobantes Nro. 3, 10,21 y 92</t>
  </si>
  <si>
    <t>Falta de financiamiento de 1,2 millones para ejecución de actividades correspondientes a actividades emergentes de mantenimiento no financiadas en gasto corriente para los establecimientos de salud.</t>
  </si>
  <si>
    <t>PROYECTOS EJECUTADOS CON LA PARTICIPACIÒN DE LA COLECTIVIDAD</t>
  </si>
  <si>
    <t>SIN RESULTADOS</t>
  </si>
  <si>
    <t>Se ha planteado 1 objetivo estratégico de la razón de ser del SECAP con 3 indicadores. En virtud de aquello se ha logrado capacitar a 3.366 de una
meta para el tercer trimestre de 14.890 alcanzando un 22.61%, en el servicio de certificación de personas se logró efectuar 232 examinaciones de una meta de 1.354, así también se capacito a 30 jóvenes en condición de pobreza y extrema pobreza de una meta de 99 alcanzando el 30% de la meta. La capacitada adquisitiva de los usuarios esta afectando la demanda de los servicios de capacitación y certificación de personas por competencia laboral, por efectos de la crisis sanitaria y el presupuesto de gasto restringido afecta a la operatividad de los servicios.</t>
  </si>
  <si>
    <t>I TRIMESTRE: Programa atado a proyecto de inversión por la estructura programática del Ministerio de Economía y Finanzas.</t>
  </si>
  <si>
    <t>maria cristina cardenas</t>
  </si>
  <si>
    <t>Se ha cumplido al 100% de las actividades planificadas, brindando la operatividad a las diferentes actividades institucionales.</t>
  </si>
  <si>
    <t>Informes de control y fiscalizacion de energia</t>
  </si>
  <si>
    <t>Se realizó el pago de servicios básicos para el normal desarrollo de las actividades académicas, investigación, vinculación y gestión en beneficio de los estudiantes de la Universidad Nacional de Chimborazo</t>
  </si>
  <si>
    <t>HENRY BLADIMIR CISNEROS ALDEAN</t>
  </si>
  <si>
    <t>ING. KATHERINE LAVAYEN G</t>
  </si>
  <si>
    <t>El programa de administración central considera el monto de las remuneraciones (grupo 51) de las áreas de procesos adjetivos y demás gastos como: servicios básicos, mantenimiento, vigilancia, entre otros que contribuyen con las operaciones y funcionamiento de la entidad, cumpliendo con la programación del primer trimestre.</t>
  </si>
  <si>
    <t>En el primer trimestre del año 2021, se han titulado 161 graduados de las 31 carreras de la Institución y posgrado. Estas la proyecciones se han realizado en el ámbito de la emergencia sanitaria covid 19.</t>
  </si>
  <si>
    <t>porcentaje de ejecución presupuestaria</t>
  </si>
  <si>
    <t>Ejecución Institucional</t>
  </si>
  <si>
    <t>En el segundo trimestre se ha iniciado la ejecución de 1 proyecto de vinculación con la sociedad</t>
  </si>
  <si>
    <t>BLANCA INDACOCHEA GANCHOZO</t>
  </si>
  <si>
    <t>LOGROS: el pago oportuno de sueldos y beneficios de ley; pagos de contratos varios por planillas de servicio de aseo, mantenimientos varios en las Escuelas de Formación. Al cierre de junio se mantiene en ejecución 4 procesos de formación: III Promoción de ACT en Esmeraldas por Chimborazo, II curso con 62 aspirantes para el GAD de Riobamba, el 31 de mayo del 2021 ingresaron a formarse por régimen externo Babahoyo 2da promoción para 100 aspirantes y Ambato 4ta promoción para 53 aspirantes. Se obtuvo un promedio académico inferior a la meta ingresada, debido a cambios en las directivas que dispone el puntaje de aprobación, por lo que planteó un cambio de meta a 17.80.</t>
  </si>
  <si>
    <t>GLENDA RAMOS SUAREZ</t>
  </si>
  <si>
    <t>Las exportaciones de crudo se efectuaron en base a la disponibilidad existente, en total se exportaron 20.221.853 barriles, generando réditos económicos al país por este concepto..Por otra parte, continúan ejecutándose los proyectos de generación de inversión pública: el proyecto Toachi Pilatón registra un avance del 92,94% .Continúan desarrollándose las gestiones para los procesos públicos de selección, que viabilizará la contratación de obras de los proyectos de energía renovable no convencional.</t>
  </si>
  <si>
    <t>Instrumentos bilaterales y/o multilaterales suscritos con la comunidad internacional en relación al número de instrumentos en negociación.</t>
  </si>
  <si>
    <t>GARANTIA DE DERECHOS DE LAS PERSONAS EN MOVILIDAD HUMANA</t>
  </si>
  <si>
    <t>GESTION DE LA INFORMACION METEOROLOGICA E HIDROLOGICA</t>
  </si>
  <si>
    <t>Por las condiciones climáticas se ha retrasado la liberación de la tecnología programada, se ajustan los análisis respectivos para el tercer trimestre</t>
  </si>
  <si>
    <t>PERIODOS DE TITULACIÓN REZAGADOS POR PANDEMIA COVID-19, INFORME DE OUDE OFICIO UCE-SG-OUDE-2021-0446-O</t>
  </si>
  <si>
    <t>Gestión académica,administrativa y financiera  para la puesta en marcha de 10 programas de posgrado:</t>
  </si>
  <si>
    <t>FIDEL BORJA ALVAREZ</t>
  </si>
  <si>
    <t>SECRETARIA NACIONAL DE GESTION DE RIESGOS</t>
  </si>
  <si>
    <t>PARTICIPACION CIUDADANA EN LA GESTION POLITICA</t>
  </si>
  <si>
    <t>Se generó 89 artículos científicos de las bases de datos  Scopus e ISIWeb,  dentro de los artículos científicos y de producción regional cuyos resultados solucionan problemas prioritarios de la sociedad están 10 artículos científicos, publicados en diferentes revistas como: 1.- Annales de Instutut Henri Poincare (c) Analyse Non Lineaire;  2.- Construction and Building Materials; 3.- Communications Biology; 4.- Documental Mathematica; 5.- Earth System Science Data; 6.-European Journal of Plant Pathology; 7. Antimicrobial, Resistance and infection control; 8. IEE Access; 9. Journal of cleaner Production; 10. Journal of supecritical Fluids, dichos artículos han sido publicados en revistas con un índice de impacto Q1 a nivel mundial y registrados en la base de SCOPUS.</t>
  </si>
  <si>
    <t>Representa la producción intelectual registrada en el observatorio en el periodo octubre - diciembre 2021</t>
  </si>
  <si>
    <t>SUPERVISION DE INSTITUCIONES FINANCIERAS</t>
  </si>
  <si>
    <t>Principales Logros: Se ha logrado la introducción de productos ecuatorianos en nuevos mercados internacionales a través de las primeras exportaciones de varias empresas ecuatorianas.  Promoción en el evento especializado ¿Global Coffee¿. Certificados de Reconocimiento otorgados por la Asociación de Café de Guangzhou al Ecuador, tras presentación de tres variedades de Café de Especialidad Ecuatoriano en dicho evento. Novena edición Macrorrueda de negocios 2021 Sectores: Flores y Turismo. Plátano, Textiles y Artesanías. Foro Internacional: Cacao Ecuador Sostenible; 7mo Foro Mundial de Inversiones 2021: Invertir en la Recuperación Sostenible. Rueda de Negocios Virtual de Plásticos fomentando el encadenamiento productivo a nivel nacional. Presentación de la Oferta Exportable en la Feria JAPAN JEWERLLY FAIR 2021.</t>
  </si>
  <si>
    <t>Se han atendido las obligaciones relativas a gastos operacionales de la institución y para el pago de las remuneraciones del personal de los procesos Gobernante y Adjetivos de Asesoría y Apoyo, por lo que no existen obligaciones pendientes por estos conceptos.</t>
  </si>
  <si>
    <t>SEGURIDAD INTEGRAL</t>
  </si>
  <si>
    <t>EN EL SEGUNDO TRIMESTRE SE HA CUMPLIDO CON LO PROGRAMADO EN LA PLANIFICACIÓN INSTITUCIONAL</t>
  </si>
  <si>
    <t>CONFORMIDAD DE LA CALIDAD</t>
  </si>
  <si>
    <t>En este programa se encuentra considerado el presupuesto para todas las áreas de apoyo, incluido el pago de remuneraciones al personal
administrativo</t>
  </si>
  <si>
    <t>SERVICIO NACIONAL DE MEDICINA LEGAL Y CIENCIAS FORENSES</t>
  </si>
  <si>
    <t>Principales Logros: Introducción de productos ecuatorianos en nuevos mercados internacionales a través de las primeras exportaciones de varias empresas ecuatorianas. Ferias Internacionales, Misiones Comerciales y Ruedas de Negocios: Evento Aromas del Ecuador - Edición Cacao,  "Simplificación de trámites para facilitar la gestión de exportación". Foro Virtual | Oportunidades de Inversión en Ecuador - Estructuración de Proyectos Públicos con Participación del Sector Privado. Lanzamiento iniciativa del código de descuento Viva Ecuador 2021. Evento de promoción de inversiones "Oportunidades de Negocios - Ecuador Destino de Inversiones". Macrorrueda Ecuador edición Frutas No Tradicionales y Plátano; edición Metalmecánica y Madera". Lanzamiento TAZA DORADA EDICIÓN XV ARABICA.</t>
  </si>
  <si>
    <t>Durante le primer trimestre se realizaron todas las accciones planificadas para el cumplimiento de los objetivos instituciones.</t>
  </si>
  <si>
    <t>Dentro de lo relacionado al programa 84 - Gestión de la Vinculación con la Colectividad, contamos con la adquisición de bienes y servicios de consumo (entre ellos servicios de impresión de libros y materiales de oficina - didácticos), así como el financiamiento de los proyectos de vinculación con la colectividad dirigidos por la SVC, entre otros; Sin embargo no se registra aún devengado por restricciones realizadas desde el Ministerio de Finanzas por aprobación de proforma 2022 inhabilitó el botón de modificaciones presupuestarias. La meta no ha variado, hubieron 22 proyectos en julio luego se reporta por la Dirección de Vinculación 21</t>
  </si>
  <si>
    <t>rafael anibal intriago mera</t>
  </si>
  <si>
    <t>Elaboración de informes de necesidad y Términos de Referencia(TDR) para las contrataciones de las diferentes actividades.</t>
  </si>
  <si>
    <t>En este trimestre se cuenta con 258 alumnos titulados, la Planta Docente de la Universidad está conformado por: 580 docentes con título de magister, 1 docentes con título de tercer nivel y 100 con título de PHD, con un total 683 docentes de la Universidad. En este periodo se registraron 764 títulos en la SENESCYT.</t>
  </si>
  <si>
    <t>Desde el 1 de marzo hasta el 17 de abril del 2021, se ejecutó la evaluación integral Desempeño Docente del SEGUNDO PAO 2020, de conformidad al calendario académico 2020-2 aprobado por el Consejo Universitario con Resolución No. 571/2020, del 7 de diciembre de 2020.
De acuerdo al calendario académico 2021- 1 y 2, aprobado con Resolución No. 097/2021, del Consejo Universitario, están planificadas las siguientes Evaluaciones Integral Desempeño Docente, PRIMER PAO 2021, del 28 de julio al 15 de septiembre del 2021, y SEGUNDO PAO 2021, desde el 28 de diciembre 2021 al 15 de febrero de 2022.</t>
  </si>
  <si>
    <t>gabriela tamayo</t>
  </si>
  <si>
    <t>SE HA CANCELADO NÓMINA DE LA PRESIDENCIA DE LA REPÚBLICA Y ACTIVIDADES RELACIONADAS A LA MISIÓN DE LA PRESIDENCIA
DE LA REPÚBLICA. CABE MENCIONAR QUE EN ESTE MISMO PROGRAMA SE EVIDENCIA LOS RESULTADOS DE LA GESTIÓN AGREGADORA DE VALOR REFERENTE A LA COMUNICACIÓN GUBERNAMENTAL, CON LOS AVALES QUE EMITE A LOS PLANES ESTRATÉGICOS DE ACTIVIDADES DE COMUNICACIÓN Y PROYECTOS DE INVERSIÓN GESTIONADA, FINALMENTE OTRA LÍNEA DE GESTIÓN RELACIONADA AL NÚMERO DE INFORMES TÉCNICOS REFERENTES A LA COORDINACIÓN DE LOS PLANES, PROGRAMAS Y PROYECTOS EN EL ÁMBITO DE GOBIERNO ABIERTO</t>
  </si>
  <si>
    <t>Durante el período de reporte se realizó el trabajo de campo, mapas analógicos y memorias técnicas de la hojas geológicas 1:100.000 Ambato, Riombamba y Chanduy para un total de 3 hojas. Como valor base se encontraban 49 hojas, para un total de 52 elaboradas. Con respecto al valor planificado de 151 hojas, se tiene un porcentaje de avance del 34,44%</t>
  </si>
  <si>
    <t>Se ha logrado la adquisición de los equipos: MICROTOMO CRIOSTÁTICO, EQUIPO AMPLIFICADOR DE AUDIO, HISTEROSCOPIO/ RESECTOSCOPIO, COLPOSCOPIO CON SISTEMA DE CAPTACION DE IMÁGENES, MONITOR DE GRADO MEDICO PARA DIAGNOSTICO DE MAMOGRAFIA sin embargo al momento se está firmando las actas de recepción para el proceso de pago</t>
  </si>
  <si>
    <t>LOGROS
1) Número de publicaciones científicas realizadas en revistas de alto impacto: 71 publicaciones en revistas Scopus en cuartil Q1.
2) Publicaciones de la Revista Politécnica con un total de 6 artículos científicos indexados en Scielo.
3) Se aprobaron 4 proyectos de investigación.
4) Se otorgaron 6  auspicios para la participación en eventos cientifico-académico</t>
  </si>
  <si>
    <t>DOTACIÓN DE BIENES Y SERVICIOS PARA TODA LA INSTITUCIÓN</t>
  </si>
  <si>
    <t>1768193080001</t>
  </si>
  <si>
    <t>Este indicador se cumplirá en el II semestre del 2021, 7 programas en 11 líneas de investigación.</t>
  </si>
  <si>
    <t>1768132370001</t>
  </si>
  <si>
    <t>El programa 83, dentro de la estructura programática de la institución corresponde a gasto no permanente, por tal razón, será reportado en el seguimiento institucional de gasto no permanente. 
Sin embargo, se describe el indicador relacionado a este programa, denominado Número de publicaciones científicas en revistas indexadas de alto impacto anuales, la meta planificada para el año 2021 es de 141 publicaciones científicas de las cuales 47 se encuentran planificadas el primer semestre y 94 el segundo semestre (42 Trimestre Julio a Septiembre y 52 Octubre a Diciembre); la meta cumplida en el trimestre julio a septiembre del 2021, es de 32 publicaciones científicas, es decir, se cumplió el 76,19% de la meta planificada trimestralmente y el 70,21 % de cumplimiento de la meta anual.</t>
  </si>
  <si>
    <t>SE CUMPLE CON LA PROGRAMACIÓN CORRESPONDIENTE DEL INDICADOR, LAS ACTIVIDADES ACADÉMICAS VUELVEN A LA NORMALIDAD, SIN EMBARGO, SE DIFICULTA CIERTOS POR LA DISPONILIDAD PRESUESTARIA POR POR PARTE DEL MINISTERIO DE FINANZAS.
DE LOS TITULADOS SE REGISTRA QUE EL 37% CORRESPONDE TRABAJOS RELACIONADOS CON INVESTIGACIÓN, EL 40% A EXAMÉN COMPLEXIVOS Y UN 23% A TRABAJOS RELACIONADOS CON EL DESARROLLO DE TESIS.
SE AVANZA EN EL PROCESO DE ENTREGA DEL NUEVO CAMPUS BALZAY, LO QUE PERMITTIRÁ INCREMENTAR LA OFERTA DE CUPOS PARA GRADO.</t>
  </si>
  <si>
    <t>*Se elabora y socializa lineamientos de ejecución de actividades de sensibilización para el nivel nacional. *Se realiza seguimiento de entrega de Información y cumplimiento a las 9 Coordinaciones Zonales. *Se consolida , depura, analiza  y se obtiene resultados  a nivel nacional. *Se ha realizado 3.993  (enero-marzo) actividades de sensibilización  en prevención de violencia de género y rutas de atención a 32.626 usuarios y usuarias  externos. NUDOS CRÍTICOS: * La emergencia sanitaria por COVID-19  limita realizar normalmente estas actividades. Esta situación hace que se den las actividades de sensibilización pero no se cuente con un público amplio,</t>
  </si>
  <si>
    <t>Orden público:  8 supervisiones al funcionamiento de Intendencias, Subintendencias  y Comisarías  en territorio , 8 inspecciones y operativos de control a organizaciones de vigilancia y seguridad privada e inmuebles de instituciones públicas, 120 evaluaciones a guardias de seguridad.
*Seguridad Ciudadana, 2 Monitoreos en zonas priorizadas y vulnerables a la suscitación de delitos  vinculados con delincuencia organizada, 6 Talleres y/o reuniones de sensibilización comunitarias en  prevención de delincuencia relacionada al tráfico de drogas uso y consumo,  1 plan para  lineamientos políticos en el ámbito de seguridad, 1 verificación in situ de minería ilegal, 2 casos de atención  de familiares de personas desaparecidas, 1  reunión de seguimiento y evaluación de casos de trata de personas  y tráfico ilícito de migrantes, 1 evento para la prevención de la trata de personas y el tráfico de migrantes, 1 taller  en materia de Trata de Personas y Tráfico de Migrantes.
*Control y Administración de Sustancias Catalogadas Sujetas A Fiscalización: 27% de sustancias catalogadas sujetas a fiscalización destruidas, que cuentan con orden judicial de destrucción.
*Documentos habilitantes de Migración: 17732 documentos de impedimientos de salida del país, registro de  748 solicitudes de levantamientos de multa a ciudadanos extranjeros y emisión de 22170 certificados de movimientos migratorios.</t>
  </si>
  <si>
    <t>Programa presupuestario alineado al proyectos de inversión (gasto no permanente): 
1) Apoyo al programa de canje de deuda Ecuador - España
2) Fortalecimiento de capacidades para la implementación de acciones de mitigación de riesgos y recuperación ante emergencias</t>
  </si>
  <si>
    <t>EVALUACION INTEGRAL DEL SISTEMA EDUCATIVO</t>
  </si>
  <si>
    <t>Al momento no se cuentan con resultados del periodo dado que la convocatoria fue lanzada en el mes de marzo, por lo tanto se tendrán resultados en los próximos trimestres. El presupuesto asignado corresponde a fuente 002 por lo cual se espera se obtenga recaudación para que pueda asignarse el mismo.</t>
  </si>
  <si>
    <t>SUPERINTENDENCIA DE COMPANIAS</t>
  </si>
  <si>
    <t>SIN UNIDAD</t>
  </si>
  <si>
    <t>se ha fortalecido los procesos de apoyo y gestión administrativa para conseguir una eficiente ejecución administrativa y presupuestaria de la institución</t>
  </si>
  <si>
    <t>SIN UNIDAD</t>
  </si>
  <si>
    <t>AMPLIACION DIVERSIFICACION E INNOVACION DE LOS SERVICIOS TECNICOS RURALES</t>
  </si>
  <si>
    <t>ing. KLEBER LOPEZ PEZO</t>
  </si>
  <si>
    <t>VERÓNICA AVILEZ</t>
  </si>
  <si>
    <t>El programa de administración central considera el monto de las remuneraciones (grupo 51) de las áreas de procesos adjetivos y demás gastos como: servicios básicos, mantenimiento, vigilancia, entre otros que contribuyen con las operaciones y funcionamiento de la entidad, cumpliendo con la programación del segundo trimestre.</t>
  </si>
  <si>
    <t>En el primer trimestre la Institucion graduo 144 estudiantes, pese a la situacion de emergencia sanitaria que aun vive el Ecuador, se le brinda a los estudiantes los mecanismos de accesibilidad para graduarse dentro del tiempo establecido por la ley, lo que evidencia el compromiso que la Universidad Agraria del Ecuador mantiene con la Comunidad Universitaria y Sociedad en General. Mediante oficios No. 274-SG-2021 y 291-SG.2021 se reporto la programacion de alumnos y estudiantes graduados en el primer trimestre.</t>
  </si>
  <si>
    <t>En este peridodo se ha tenido resultado positivo respecto de las metas programadas para este año, debido al incremento del tráfico marítimo por el puerto de Esmeraldas, con la movilización de vehículos y graneles sólidos.</t>
  </si>
  <si>
    <t>PROGRAMA CONSTRUCCIONES VIALES</t>
  </si>
  <si>
    <t>1768184680001</t>
  </si>
  <si>
    <t>Porcentaje de zona de estudio con cartografía geológica a escala 1:100 000</t>
  </si>
  <si>
    <t>INVESTIGACIONES CIENTÍFICAS EJECUTADAS</t>
  </si>
  <si>
    <t>Aseguramiento de la Calidad Ambiental de los Socio-ecosistemas de Galápagos.</t>
  </si>
  <si>
    <t>INVESTIGACIONES CIENTÍFICAS EJECUTADAS</t>
  </si>
  <si>
    <t>SE CUMPLIO CON LA PROGRAMACION TRIMESTRAL</t>
  </si>
  <si>
    <t>1768185730001</t>
  </si>
  <si>
    <t>PRIMER TRIMESTRE: Durante el primer trimestre del año 2021, dentro del Programa presupuestario 01 ADMINISTRACIÓN CENTRAL, se ejecutó un monto de $345.866,74 correspondiente al 22,85%, de un monto codificado de $1.513.578,11.</t>
  </si>
  <si>
    <t>85</t>
  </si>
  <si>
    <t>En el tercer trimestre de 2021 se han graduado un total de 768 estudiantes. 158 de la Facultad de Administración de Empresas, 136 de la Facultad de Ciencias, 36 Facultad de Ciencias Pecuarias, 51 de la Facultad de Informática y Electrónica, 165 de la Facultad de Mecánica, 70 de la Facultad de Recursos Naturales, 152 de la Facultad de Salud Pública.</t>
  </si>
  <si>
    <t>Durante el primer semestre se han agendado 53.522 citas medicas, de las cuales se han atendido 52.837, en los Hospitales Quito y Guayaquil,  lo que ha permitido alcanzar la meta establecida, a pesar de de la emergencia sanitaria que continua;  de conformidad a lo dispuesto por el COE Cantonal y Nacional.</t>
  </si>
  <si>
    <t>Belén chávez</t>
  </si>
  <si>
    <t>60</t>
  </si>
  <si>
    <t>III TRIMESTRE: En este periodo se ejecutaron acciones para garantizar la gestión de los procesos alineados al desarrollo organizacional. DNAF gestionó la optimización de Cero Papeles mediante quipux, el uso eficiente del presupuesto y la gestión efectivas de sus procesos. DNPGE gestionó la satisfacción del usuario externo, el cumplimiento de planes de acción para mejora institucional, el porcentaje de trámites actualizados en GOB.EC y la mejora de procesos institucionales priorizados. DNTH gestionó la efectividad de sus procesos. DNT gestionó la calidad del desarrollo y mantenimiento de aplicaciones y el cumplimiento de SLA. DNJ gestionó la efectividad de sus procesos.</t>
  </si>
  <si>
    <t>MARÍA PIEDAD BASTIDAS</t>
  </si>
  <si>
    <t>La ejecución del periodo representa el  24.73% conforme las necesidades institucionales de operatividad. En las cuales se registraron pagos para cubrir servicios básicos, logística de movilización así también para cubrir los gastos de remuneraciones del personal administrativo y beneficios de nómina.</t>
  </si>
  <si>
    <t>El porcentaje de casos de investigación de abuso del poder de mercado, acuerdos y prácticas restrictivas, prácticas desleales y de concentración económica que cumplen con los tiempos establecidos en la LORCPM y su Reglamento alcanzó el 100% de cumplimiento. La programación responde a un tipo de indicador  discreto que se acumula para lograr el 100%</t>
  </si>
  <si>
    <t>Para el seguimiento a la ANIMH 2017-2021 se hizo Informe de Seguimiento de la ANIMH 2017-2021, incluyó jornadas de capacitación y asistencia técnica a 305 entidades. Se cuenta con una batería de Indicadores y metas de cumplimiento de la ANIMH 2017-2021. Se concluyó el Estudio: La movilidad humana en los Sistemas de Protección Integral de Derechos. Se realizó  Registro de Consejos Cantonales de Protección de Derechos priorizados para el acompañamiento en la conformación de Consejos Consultivos de Movilidad Humana. En calidad de integrante de la estrategia de prevención de la migración riesgosa se realizó como proyecto la difusión del cuadernillo ¿prevengamos la migración riesgosa¿ ejecutado en las instituciones educativas del cantón el Tambo de la provincia del Cañar.</t>
  </si>
  <si>
    <t>Se ejecutó de acuerdo a lo planificado, se apoyó financiera y técnicamente a 118 organizaciones deportivas entre provinciales, cantonales, estudiantiles y otras</t>
  </si>
  <si>
    <t>Actividades en materia de gobernabilidad</t>
  </si>
  <si>
    <t>En este periodo, se han continuado realizado controles militares, patrullajes, protección a las áreas reservadas de seguridad terrestres; operaciones navales de patrullaje, exploración, interdicción y protección a las áreas reservadas de seguridad en los espacios acuáticos; y, operaciones de protección del espacio aéreo que permitieron monitorear y defender la integridad territorial.</t>
  </si>
  <si>
    <t>ivan carrera</t>
  </si>
  <si>
    <t>Se ha ejecutado el 82% de las actividades programadas de predios titulados para el segundo trimestre 2021.</t>
  </si>
  <si>
    <t>EL PROGRAMA DE ADMINISTRACIÓN CENTRAL, TUVO UNA EJECUCIÓN EN EL SEMESTRE DEL 46.14%</t>
  </si>
  <si>
    <t>Se cumplió con el 25% de eficiencia del Sistema Nacional de Información para el PND y de las herramientas informáticas que forman parte del Sistema Nacional de Planificación Participativa SNDPP.
Se alcanzó el 13% de ejecución del Plan Anual de Inversión, alineado a los objetivos y metas del Plan Nacional de Desarrollo.</t>
  </si>
  <si>
    <t>Programa destinado a ejecución del Plan Anual de Inversiones de la ANT.
Durante el segundo trimestre se ha logrado el pago de sueldos y beneficios de ley del personal que permite tener operativo el proyecto "Seguridad Integral para el Transporte Püblico y Comercial. Así como también el pago de servicios de "Housing" y "Telemetría".</t>
  </si>
  <si>
    <t>El avance está en función de las metas planteadas. El 20% de cumplimiento corresponde a los pagos de bienes y servicios de puntos migratorios y  seguridad ciudadana, desplazamientos de técnicos a territorio (viáticos y pasajes en el interior) para el desarrollo de acciones en el ámbito de la seguridad ciudadana. El 2% que no se cumplió responde  a la reprogramación de   pagos pior concepto de mantenimiento de patrulleros  para el segundo trimestre 2021.</t>
  </si>
  <si>
    <t>El valor de este programa presupuestario corresponde a los grupos de gasto 510000, 530000, 570000 . Durante el segundo trimestre se ha ejecutado el pago de sueldos, arrendamientos, y y servicios básicos para la operatividad efectiva de la Instituición. Es menester indicar que el programa ha tenido reformas de disminución del presupuesto.</t>
  </si>
  <si>
    <t>Se cumplió con 3 alumnos graduados del tercer nivel de educación superior en el segundo trimestre del 2021, perteneciente a la facultad de Ciencias de la Vida, pertenecientes a las primeras cohortes</t>
  </si>
  <si>
    <t>Durante el tercer trimestre se graduaron 1240 alumnos de tercer nivel, se cuenta con 142 docentes, de los cuales el 91% tienen cuarto nivel, de los cuales 12 docentes tienen titulo de PHD.</t>
  </si>
  <si>
    <t>PROGRAMA PRESUPUESTARIO
EN PROCESO DE CIERRE Y
LIQUIDACION CONTABLE.</t>
  </si>
  <si>
    <t>48 proyectos aprobados para ser ejecutados en el periodo 2021-2023 en las distintas líneas de investigación con  lo cual  se supera la meta programada en 25 proyectos.</t>
  </si>
  <si>
    <t>ING. SILVIA OBANDO R.</t>
  </si>
  <si>
    <t>BENEFICIARIOS DE LAS PROTECCIONES SPPAT</t>
  </si>
  <si>
    <t>En el primer trimestre del 2021 se han resuelto  o finalizado el 71.6% de casos de Derechos Humanos y de la Naturaleza que han ingresado a la DPE desde el año 2013, es así que se cumple con el 91.79% de la meta planificada.</t>
  </si>
  <si>
    <t>Se ha cumplido con lo planificado, obtieniendo como resultado la reducción del índice de ingreso de especies introducidas a las islas Galápagos al 0.12 y reduciendo el índice de establecimiento y propagación de especies introducidas al 0.12 lo que representa que se representa la eficiencia en los puntos de control.</t>
  </si>
  <si>
    <t>No se cuenta con presupuesto asignado.</t>
  </si>
  <si>
    <t>DURANTE EL PRIMER TRIMESTRE SE TIENE LOS SIGUIENTES RESULTADOS: ENCUENTROS ESTUDIANTILES 2990;EVENTOS CULTURALES 10300 FALLECIMIENTO DE MONTALVO 292; PUBLICACIONES 7314; VIDES VIRTUALES 304; CÁTEDRAS 2279; EXPOSICIONES PICTÓRICAS VIRTUALES 1812; EXPOSICIONES PICTÓRICAS PRESENCIALES 27; VISITAS PRESENCIALES 128; RECITALES 829 TOTAL DEL TRIMESTRE 
 DE ENERO A MARZO 26972</t>
  </si>
  <si>
    <t>El cumplimiento de la meta al primer semestre corresponde al reporte del SGA, módulo Graduados.</t>
  </si>
  <si>
    <t>Toneladas</t>
  </si>
  <si>
    <t>GARANTIA DE LA CALIDAD DE LOS SERVICIOS DE SALUD</t>
  </si>
  <si>
    <t>CHRISTIAN RUIZ</t>
  </si>
  <si>
    <t>Cumplimiento conforme lo programado, proyectos de arrastre que se vienen ejecutando desde el inicio del periodo fiscal</t>
  </si>
  <si>
    <t>Sin resukltado</t>
  </si>
  <si>
    <t>Este indicador se cumplirá en el II semestre del 2021. Sin embargo, se implementa varias estrategias para alcanzar este indicador como: Potenciar la investigación formativa y generativa en grado y posgrado; y, Promover el desarrollo de la investigación institucional mediante el reconocimiento de la producción científica.</t>
  </si>
  <si>
    <t>EXISTEN 47 PUBLICACIONES ENTRE LOS MESES DE JULIO Y SEPTIEMBRE Y 161 PUBLICACIONES DE ALTO IMPACTO HASTA EL TERCER  TRIMESTRE   5 NUEVOS GRUPOS DE INVESTIGACION CONSOLIDADOS DURANTE EL TERCER  TRIMESTRE Y 9 EN TOTAL DURANTE EL 2021</t>
  </si>
  <si>
    <t>Santiago espin ramos</t>
  </si>
  <si>
    <t>La meta planificada para el año 2021 es de 3 proyectos de vinculación ejecutados, los mismo que se encuentran planificados para el segundo semestre de 2021, y la meta total cumplida es de 4 proyectos de vinculación ejecutados en el tercer trimestre, esto corresponde al 133,3% de cumplimiento de meta. Además, con la ejecución de los proyectos de vinculación, se benefició a un total de 365 personas.
Nota: El sistema no permite colocar el total de 4 proyectos ejecutados, debido a que arroja un mensaje que "supera el 25% de lo planificado". En tal sentido, se procede a ingresar únicamente un proyecto el primer trimestre y dos el segundo trimestre = 3 proyectos; no obstante, la meta real cumplida es de 4 proyectos.</t>
  </si>
  <si>
    <t>Pagos realizados para la atención integral a las personas en conflicto con la ley</t>
  </si>
  <si>
    <t>Apoyo al deporte de alto rendimiento</t>
  </si>
  <si>
    <t>En el cuarto trimestre se planificaron actividades para impulsar la gestión de la biodiversidad biológica.</t>
  </si>
  <si>
    <t>Número de proyectos de investigación aprobados</t>
  </si>
  <si>
    <t>1768150270001</t>
  </si>
  <si>
    <t>CONTROL DE LA TRANSPARENCIA Y LIBRE COMPETENCIA DE LOS OPERADORES ECONOMICOS</t>
  </si>
  <si>
    <t>1760000900001</t>
  </si>
  <si>
    <t>Se han realizado eventos de difusión científica, además, se han presentado los resultados de varias de las acciones realizadas en territorio, mediante la publicación de artículos científicos.</t>
  </si>
  <si>
    <t>20</t>
  </si>
  <si>
    <t>Al 30 de septiembre, la subsecretaría de Preparación y Respuesta ejecutó: El 30% de avance de los componentes del PNR que cuentan con herramientas metodológicas, desarrolladas (Indicador semestral). 10 Equipos de Primera Respuesta acreditados (Indicador semestral. 9 simulacros y/o Simulaciones ejecutadas con la articulación de COE Cantonal, Provincial, Nacional y/o Binacional (Indicador semestral). 100% de personas atendidas por el SNGRE con asistencia humanitaria en cumplimiento con el procedimiento para la gestión de entrega de bienes de asistencia humanitaria(Indicador semestral). 324 Voluntarios de Protección Civil especializados en temas de gestión de riesgos.</t>
  </si>
  <si>
    <t>FORTALECIMIENTO DE LAS CAPACIDADES Y HABILIDADES DEL TALENTO HUMANO</t>
  </si>
  <si>
    <t>Porecentaje</t>
  </si>
  <si>
    <t>20</t>
  </si>
  <si>
    <t>1768035250001</t>
  </si>
  <si>
    <t>Durante el período de enero-diciembre 2021, se ha provisto los bienes  y  servicios  de la Institución,  garantizando  la operatividad  en  todas las fiscalías  a  nivel  nacional así como  en  unidades administrativas  y  misionales de FGE, dentro de los acciones más relevantes se encuentran: provisión de combustibles, Readecuación de la Unidad de Atención de Peritaje Integral -UAPI, Ubicada en el Edificio Amazonas de la Fiscalía Provincial de Pichincha, Readecuaciones en Planta Central  pisos 15, 13, 11 y 1 (incluye reubicación de puntos eléctricos, voz y datos) del Edificio de la Fiscalía General del Estado.</t>
  </si>
  <si>
    <t>SE CONTINUAN  EJECUTANDO 16 PROYECTOS DE VINCULACIÓN DURANTE EL PERIODO DE EVALUACIÓN</t>
  </si>
  <si>
    <t>En el tercer trimestre (julio - septiembre 2021), se obtuvieron los siguientes resultados:
-  300  GAD participaron en, al menos, un proceso de capacitación y/o asistencia técnica.
-    27  GAD Provinciales monitoreados
-  226 GAD Municipales monitoreados
-     4  Mancomunidades monitoreados</t>
  </si>
  <si>
    <t>Indicador discreto: 95,66% niñas, niños y mujer gestante atendidos en las modalidades DI con atención virtual. En emergencia COVID 19, Lineamientos registro usuarios SIIMIES, lineamientos atención presencial servicios a nivel nacional. Familias sin conectividad (servicio de internet y/o equipos informáticos).</t>
  </si>
  <si>
    <t>0960002780001</t>
  </si>
  <si>
    <t>Memorando N°. UPEC-DPDI-2021-116-M, el avance real del cumplimiento de las metas e indicadores correspondiente al cuarto trimestre octubre diciembre 2021 muestra claramente una brecha de aproximadamente el 10.59% entre lo planificado y los resultados alcanzado. Según Memorando Nro. UPEC-DIFI-2022-0012-M. se reporta la ejecución del presupuesto codificado y devengado del 2021.</t>
  </si>
  <si>
    <t>Programa presupuestario de arrastre se finiquitó en el año 2020 pagos de proyectos de inversión por vigencias tecnológicas; sin embargo al ser el 2021 un año electoral, por lo que dicho programa se evidencia en este año.</t>
  </si>
  <si>
    <t>Mauricio ESPINOSA</t>
  </si>
  <si>
    <t>1260001380001</t>
  </si>
  <si>
    <t>AGENCIA DE REGULACIÓN Y CONTROL DE LAS TELECOMUNICACIONES ARCOTEL</t>
  </si>
  <si>
    <t>1768158330001</t>
  </si>
  <si>
    <t>Número de microempresarios capacitados en competencias digitales</t>
  </si>
  <si>
    <t>Se ha ejecutado el 78% de las actividades programadas de predios titulados para el período.</t>
  </si>
  <si>
    <t>SECRETARIA DEL SISTEMA DE EDUCACION INTERCULTURAL BILINGÜE</t>
  </si>
  <si>
    <t>Se cumpiló con la programación en el primer trimestre</t>
  </si>
  <si>
    <t>Al 30 de junio, la subsecretaría de Preparación y Respuesta ejecutó: El 30% de avance de los componentes del PNR que cuentan con herramientas metodológicas, desarrolladas. 10 Equipos de Primera Respuesta acreditados. 8 simulacros y/o Simulaciones ejecutadas con la articulación de COE Cantonal, Provincial, Nacional y/o Binacional. 100% de personas atendidas por el SNGRE con asistencia humanitaria en cumplimiento con el procedimiento para la gestión de entrega de bienes de asistencia humanitaria.276 Voluntarios de Protección Civil especializados en temas de gestión de riesgos.</t>
  </si>
  <si>
    <t>Ing. ADRIANA CORONEL LLIVE</t>
  </si>
  <si>
    <t>CAUSAS RESUELTAS</t>
  </si>
  <si>
    <t>Se han planteado 3 objetivos estratégicos homologados con 5 indicadores, de estos se han cumplido los 5 al 100%.</t>
  </si>
  <si>
    <t>En este primer trimestre el Consejo Nacional de Salud, ha logrado ejecutar sus actividades operativas y administrativas de manera eficiente, contribuyendo con la construcción, fortalecimiento y sostenibilidad del Sistema Nacional de Salud y la correcta aplicación de las Política públicas, normas e instrumentos técnicos en el marco de la Ley Orgánica del Sistema Nacional de Salud y su reglamento.</t>
  </si>
  <si>
    <t>En el 2021, se realizaron operaciones en apoyo a otras instituciones del Estado contribuyendo a la seguridad pública y ciudadana, fortaleciendo la protección de los derechos, libertades y garantías de los ecuatorianos. Adicionalmente, armas de fuego y municiones fueron decomisadas; inspecciones - abordajes realizados en el espacio acuático; interceptación de Tráfico Aéreo; protección y seguridad Hidrocarburífera; apoyo a la Agencia de Regulación y Control de Energía y Recursos Naturales No Renovables ¿ ARC en el control de la minería ilegal; apoyo a la Casa Militar Presidencial; seguridad y logística en apoyo al Servicio Nacional de Gestión de Riesgos y Emergencias.  - SNGRE; apoyo al Ministerio del Ambiente - MAE ejecutando operaciones de control del tráfico ilegal de madera; apoyo al Ministerio de Salud Pública - MSP mediante la ejecución de operaciones de Transporte Sanitario Aéreo, además de brindar su contingente al cumplimiento del Plan Nacional de Vacunación contra el Covid 19.</t>
  </si>
  <si>
    <t>Durante el año 2021, se mantuvo una disponibilidad promedio del 99,6% , este logro es producto de los continuos monitoreos y mejoras a las plataformas tecnológicas de infraestructura y de seguridad, realizados.
Mediante la herramienta, a lo largo del 2021 se realizaron 518,089 procesos de contratación, lo que significó la adjudicación de 5.320,5 millones de dólares.</t>
  </si>
  <si>
    <t>EN EL MES DE ENERO SE PRIORIZO OBLIGACIONES PENDIENTES DE GASTOS POR SENTENCIAS REGISTRADOS EN PASIVOS, BECAS PENDIENTES DEL PERIODO 2020, LOS DEMAS GASTOS SE PROGRAMARAN EN LOS SIGUIENTES TRIMESTRES</t>
  </si>
  <si>
    <t>AGENCIA DE REGULACIÓN Y CONTROL DE LA BIOSEGURIDAD Y CUARENTENA PARA GALÁPAGOS</t>
  </si>
  <si>
    <t>proyectos de investigación ejecutados</t>
  </si>
  <si>
    <t>Se realizan actividades administrativas y emitieron políticas públicas, para el otorgamiento de becas nacionales, internacionales y ayudas económicas, a través de 124 servidores, dentro de la Subsecretaría de Fortalecimiento del Talento Humano. Estas políticas son puestas en marcha, a través de financiamiento de proyectos de inversión y corriente</t>
  </si>
  <si>
    <t>La programación y resultado de cada trimestre no son acumulables; 909.105 estudiantes de bachillerato matriculados en instituciones educativas de todos los sostenimientos en el periodo escolar 2021-2022 (Sierra) y 2021-2022 (Costa). Fuente: Archivo Maestro de Instituciones Educativas-AMIE, Periodo 2021-2022, corte diciembre 2021. (Nota: por limitaciones en el sistema, en el resultado del 4to trimestre se colocó el valora máximo permitido de 886.924)</t>
  </si>
  <si>
    <t>Al cuarto trimestre se registran 30 investigaciones científicas realizadas. La Convocatoria Investiga 2021 no se realizó por la pandemia COVID 19.Entre las líneas de investigación podemos mencionar: Gestión, calidad de la educación, procesos pedagógicos e idiomas,  Biotecnología, energía y recursos naturales renovables, Desarrollo artístico, diseño y publicidad, Salud y bienestar integral y Producción industrial y tecnológica sostenible. Adicionalmente se presentan otros avances de resultados: Número de publicaciones (obras de relevancia)=194 que corresponden a 108 artículos, 10 libros,30 capítulos de libro y 46 ponencias. Y finalmente Número de Grupos de investigación =51 de las diferentes unidades académicas. Memorando Nro. UTN-CUICYT-D-2022-0009-M. Al año en total se alcanzó 30 investigaciones científicas realizadas.</t>
  </si>
  <si>
    <t>ADMINISTRACION GENERAL DEL TRANSPORTE AEREO</t>
  </si>
  <si>
    <t>Al tercer trimestre se ejecutaron 2 proyectos de vinculación en las zonas de influencia escogidas en los diferentes programas de vinculación que ofrece la institución a nivel cantonal y provincial con los cuales se han beneficiado a 9806, de los cuales 100 son con discapacidades especiales,</t>
  </si>
  <si>
    <t>UNIVERSIDAD CENTRAL DEL ECUADOR</t>
  </si>
  <si>
    <t>Pago de remuneraciones a los funcionarios de la SESEIB, por el normal funcionamiento de las actividades planificadas.</t>
  </si>
  <si>
    <t>1768190730001</t>
  </si>
  <si>
    <t>Durante enero a diciembre se han agendado 211.467 citas medicas, de las cuales se han atendido 197.016, en los Hospitales Quito y Guayaquil,  lo que ha permitido alcanzar la meta establecida al 100%, pese a se continua con la emergencia sanitaria de conformidad a lo dispuesto por el COE Cantonal y Nacional, se ha atendido a personal policial, familiares con COVID.</t>
  </si>
  <si>
    <t>Daniel Becerra</t>
  </si>
  <si>
    <t>Se obtuvo el 22,70% de ejecución presupuestaria</t>
  </si>
  <si>
    <t>FOMENTO DE LA INDUSTRIA Y SERVICIOS DE TECNOLOGIAS DE LA INFORMACION Y COMUNICACION</t>
  </si>
  <si>
    <t>Número de equipos médicos adquiridos</t>
  </si>
  <si>
    <t>En el segundo trimestre de 2021 se ha logrado el cierre de 33 proyectos ejecutados y con resultados de investigación, mientras que se cerraron 3 proyectos que no fueron ejecutados o tuvieron un cumpliiento parcial de sus actividades.</t>
  </si>
  <si>
    <t>De acuerdo a información remitida por el Instituto de Investigación mediante oficio  391 I-INV-UAE.21 de fecha 08 de noviembre, para el tercer trimestre se cuenta con 2 proyectos ejecutados y finalizados, lo que refleja que a pesar de la situación de Pandemia que atraviesa el Ecuador y el Mundo, la Academia sigue aportando con investigación científica que contribuye a la Comunidad Universitaria y genera un impacto positivo en la Sociedad en general.</t>
  </si>
  <si>
    <t>Se realizó la contratación de 5 servicios profesionales  de las nacionalidades Chachi (1 profesional), Epera (1 profesional), Shuar (1 profesional), Siona (1 profesional) y Sapara (1 profesional) quienes realizaron la investigación y recopilación de información de Cosmovisión y Mitologías de cada nacionalidad Chachi (1 investigación), Epera (1 investigación), Shuar (1 investigación), Siona (1 investigación) y Sapara (1 investigación).</t>
  </si>
  <si>
    <t>Dentro de lo relacionado al programa 82 - Formación y Gestión Académica, contamos con la ejecución de gastos de personal del área docente, adquisición de bienes y servicios de consumo (entre ellos servicios de impresión de libros), entrega de becas completas y parciales a 261 estudiantes de la universidad, contratación de servicios para el funcionamiento de los programas de posgrado, entre otros.</t>
  </si>
  <si>
    <t>TRIBUNAL CONTENCIOSO ELECTORAL</t>
  </si>
  <si>
    <t>Objetivo 2: Afirmar la interculturalidad y plurinacionalidad, revalorizando las identidades diversas</t>
  </si>
  <si>
    <t>MINISTERIO DE RELACIONES EXTERIORES Y MOVILIDAD HUMANA</t>
  </si>
  <si>
    <t>PROGRAMA EN PROCESO DE CIERRE  CREADO PARA PROYECTO GALAPAGOS</t>
  </si>
  <si>
    <t>1360031350001</t>
  </si>
  <si>
    <t>Se realizan actividades administrativas y se emitieron políticas públicas, referentes a ciencia, tecnología, innovación, investigación científica, y saberes ancestrales, a través de 46 servidores, dentro de la Subsecretaría; dentro de las más relevantes se tiene la emisión del Reglamento de Categorización, Carrera y Escalafón del Investigador/a CientÍfico/a, emisión del Reglamento de conformación y funcionamiento de los Comités nacional y regionales consultivos, y la Publicación del documento preliminar del Plan Nacional de CTiySA, para beneficio de todos los actores del Sistema Nacional de CTIySA. Estas políticas de manera adicional son puestas en marcha, a través de financiamiento de proyectos de inversión.</t>
  </si>
  <si>
    <t>Restricciones en Esigef para modificaciones presupuestarias entre programas y grupos de gasto, hasta que se apruebe la proforma 2021, causó retrasos en ejecución de actividades. Resultados:
*CI: 52 actividades Plan de Comunicación Estratégica
*Secretaría General: 23.760 copias certificadas y certificaciones 
*TTHH: 4 eventos de capacitación
*Administrativa: 23 Procesos PAC ejecutados; 21 Mantenimientos vehiculares; 375 Órdenes de gasto despachadas 
*TICs: 3 Mant. informáticos; 4.993 soporte usuarios</t>
  </si>
  <si>
    <t>Contribuye a la operatividad administrativa para el fortalecimiento de la Institución</t>
  </si>
  <si>
    <t>Se realizaron 6.382  inspecciones integrales. La meta programada fue de 8.000. Se evidencia un cumplimiento del 79.78% para este período, se ejecutaron inspecciones integrales de acuerdo al plan de inspecciones dispuesto por la Dirección de Control e Inspecciones no se cumple con la meta propuesta por la situación que atraviesa el país y el mundo entero derivados de la Pandemia de la COVID-19, que ha afectado gravemente la situación económica, social y administrativa del país.</t>
  </si>
  <si>
    <t>MINISTERIO DEL TRABAJO</t>
  </si>
  <si>
    <t>Este programa contempla recursos de inversión (gastos no permanente), por lo tanto noregistra monto codificado y devengado.</t>
  </si>
  <si>
    <t>Formación de Agentes de tránsito (Vigilantes y Agentes Civiles) - I: Promedio de rendimiento académico</t>
  </si>
  <si>
    <t>ivonne vizueta b.</t>
  </si>
  <si>
    <t>IV TRIMESTRE: Programa atado a proyecto de inversión por la estructura programática del Ministerio de Economía y Finanzas.</t>
  </si>
  <si>
    <t>Indicador discreto: para el año 2021 se planificó atender a 18.907 personas con discapacidad. Al 31 de diciembre se garantizó el servicio a 18.720 usuarios en las modalidades: Centros Referencia y Acogida, Centros Diurnos; y, Atención en el Hogar y la Comunidad, lo que representa el 99,01%. La ejecución presupuestaria es del 93,13%.</t>
  </si>
  <si>
    <t>En el segundo trimestre se cuenta con un total de 14 instituciones educativas finalizadas con documentación de respaldo, las cuales presentan un enfoque en mantenimientos integrales pertenecientes a la Coordinación Zonal de Educación Zona 3, debido a que se asignó recursos para 122 IE de las cuales su proceso contractual finalizó antes de lo planificado.</t>
  </si>
  <si>
    <t>Se ha ejecutado el 83% de las actividades programadas para el porcentaje de preñez en el segundo trimestre 2021. Sin embargo para el primer semestre se ha cumplido el 97%.</t>
  </si>
  <si>
    <t>Publicaciones científicas en medios con ISBN o ISSN</t>
  </si>
  <si>
    <t>NÚMERO DE ACTIVIDADES</t>
  </si>
  <si>
    <t>III TRIMESTRE: SE CUMPLIÓ LA META PROGRAMADA DEL 30%, EN RELACIÓN AL RESULTADO DEL PERÍODO JULIO - SEPTIEMBRE, SE DETALLA LOS SERVICIOS QUE SE BRINDA: EMISIÓN DE PERMISOS DE FUNCIONAMIENTO PARA ESTABLECIMIENTOS DE SALUD, REGISTRO DE TÍTULOS DE PROFESIONALES DE SALUD, ABASTECIMIENTO DE BLOCKS DE RECETARIOS PARA PRESCRIPCIÓN DE MEDICAMENTOS SUJETOS A FISCALIZACIÓN, ENTRE OTROS.</t>
  </si>
  <si>
    <t>El monto total codificado de este programa no coincide con la cédula de Esigef sin embargo se registra valores proporcionados por la STPE. Principales Logros: Programa de capacitación para el sector pesquero artesanal y su núcleo familiar; Entrega de dispositivos tecnológicos con la implementación de herramienta SIAP; Participación en la presentación de la Evaluación de Medio Término del Proyecto de Iniciativas Pesquerías Costeras América Latina-CFI Perú-Ecuador; Brigadas médicas de salud para pescadores artesanales y su núcleo familiar.</t>
  </si>
  <si>
    <t>Levantamiento planimétrico del Campus José Rubén Orellana para registro en la Secretaría de Territorio Hábitat y Vivienda.
Readecuación de infraestructura intensiva de aulas.
Construcción del edificio para la ampliación del CEC-EPN.
Firma de 5 contratos para mejoramiento de la infraestructura institucional: Readecuación de oficinas de Ciencias Administrativas, 
Adecuación de oficinas de Ingeniería de Sistemas,
Cambio de cubierta de Ingeniería Eléctrica y Electrónica, Readecuación de oficinas y áreas de bodega de la planta piloto del DECAB, Readecuación de laboratorios de química orgánica, control industrial y laboratorio alpha para el vicerrectorado de investigación
Generación de funcionalidad en el módulo Académico del Sistema Integrado de Información.</t>
  </si>
  <si>
    <t>* 74,60% de ejecución presupuestaria alcanzada: 74,46 Gasto Corriente y 100% Inversión
* 75% de cumplimiento del Plan Estratégico de Mejora del Clima Laboral
* 89,30% de optimización de cero papeles en el sistema de gestión documental Quipux
* 100% de cumplimiento de planes de acción de mejora de la gestión institucional
92% Satisfacción del usuario externo</t>
  </si>
  <si>
    <t>Porcentaje de casos finalizados</t>
  </si>
  <si>
    <t>28 proyectos de servicio comunitario ejecutados durante el primer semestre, donde se realizaron 2269 atenciones brindadas en las diferentes zonas de influencia. Se firmaron 5 nuevos convenios para el desarrollo de programas y proyectos de servicio comunitario, 260 convenios específicos para el desarrollo de prácticas preprofesionales y 210 acuerdos para el desarrollo de prácticas preprofesionales.</t>
  </si>
  <si>
    <t>Daniel cueva</t>
  </si>
  <si>
    <t>PREVENCIÓN Y CONTROL DE LA CONTAMINACIÓN AMBIENTAL</t>
  </si>
  <si>
    <t>El avance de la agenda  regulatoria es del 50% cumpliéndose los hitos de avance para la consecución de resultados de dicha agenda</t>
  </si>
  <si>
    <t>03</t>
  </si>
  <si>
    <t>0660001840001</t>
  </si>
  <si>
    <t>SECRETARIA NACIONAL DE EDUCACION SUPERIOR CIENCIA TECNOLOGIA E INNOVACION</t>
  </si>
  <si>
    <t>OPERATIVOS POLICIALES REALIZADOS PARA GARANTIZAR LA SEGURIDAD CIUDADANA</t>
  </si>
  <si>
    <t>Emilia Ruiz</t>
  </si>
  <si>
    <t>Unidad</t>
  </si>
  <si>
    <t>Se cumplió con la programación en el segundo trimestre. Este programa presupuestario hace referencia a las actividades de gestión institucional cumplidas. Se ejecutó el 41,04% de presupuesto relacionado a gastos que contribuyan a la operación y funcionamiento de la entidad como: servicios básicos, mantenimiento de vehículos, seguridad y vigilancia entre otros.</t>
  </si>
  <si>
    <t>46 procesos contratación pública, 167 certificaciones presupuestarias, implementación Estatuto, Manual Clasificación Puestos, 14 eventos capacitación, patrocinio institucional, asesoramiento jurídico, implementación Sistema Gestión por Procesos, 120 documentos levantados, 111 documentos aprobados, 4 trámites mejora procesos, 2 mejora formularios, 46 trámites agrupados en 14 servicios, 4 reformas POA, 101 certificaciones POA, seguimiento 237 recomendaciones CGE, 44 convenios interinstitucionales, implementación EGSI V2.0, adquisición licencias, elaboración proyectos tecnológicos, posicionamiento institucional, boletines prensa, comunicados oficiales, atención medios comunicación, imagen institucional, atención 4237 trámites, 15 Resoluciones Directorio y capacitación gestión documental.</t>
  </si>
  <si>
    <t>I TRIMESTRE: DURANTE EL PERÍODO ENERO MARZO SE EJECUTÓ EL 25% DE LO PLANIFICADO, CONSIDERANDO LOS GASTOS DE OPERACIÓN Y FUNCIONAMIENTO INSTITUCIONAL</t>
  </si>
  <si>
    <t>Memorando Nro. UPEC-DIVS-2021-0260-M En los procesos de vinculación del segundo trimestre del año 2021 participaron:  39 docentes, 970 estudiantes, El segundo trimestre del presente año se aprobó 15 proyectos de vinculación y en ejecución de trimestres anteriores se encuentran 9 proyectos sumando en total 24 proyectos activos, siendo 163.035 beneficiarios directos e indirectos, en los diferentes cantones de la provincia del Carchi.</t>
  </si>
  <si>
    <t>a)   4236 estudiantes ingresan a la UNL en el primer ciclo de todas las carreras. En el primer semestre fueron 2100 y 2136 en el segundo, incrementándose en el 1.71% con respecto al semestre anterior.
b) 1 (UNO) Proyecto curricular de la Carrera de Pedagogía de la Informática, modalidad a distancia, aprobado por el OCS, con lo que ampliará la oferta académica de pregrado.
c)  Incremento  de la Oferta académica con  la puesta en marcha de 10 programas de posgrado,  con 181 posgradistas en ramas de la EDUCACIÓN, GESTIÓN PÚBLICA, DE LA SANIDAD ANIMAL, FINANZAS, ENERGÍA.
d) Revalorización de las remuneraciones del personal académico titular de la Universidad Nacional de Loja.</t>
  </si>
  <si>
    <t>La UNAE realiza convocatorias para proyectos cada ciclo; por lo tanto, se reporta ejecución durante cada semestre.</t>
  </si>
  <si>
    <t>SE HA CANCELADO NÓMINA DE LA PRESIDENCIA DE LA REPÚBLICA Y ACTIVIDADES RELACIONADAS A LA MISIÓN DE LA PRESIDENCIA
DE LA REPÚBLICA</t>
  </si>
  <si>
    <t>La meta acumulada establecida para el cuarto trimestre de 2021 fue del 70% de Cobertura poblacional con tecnología 4G o superior, el resultado obtenido al cuarto trimestre es de 75,92%.</t>
  </si>
  <si>
    <t>Se ejecuta el 16.20% de lo programado, que contempla pagos de personal, servicios básicos, instalación, mantenimiento y reparaciones, seguridad y vigilancia, servicio de limpieza especializada de los laboratorios y otros rubros propios de la gestión institucional.</t>
  </si>
  <si>
    <t>na</t>
  </si>
  <si>
    <t>NUMERO</t>
  </si>
  <si>
    <t>El Consejo de Comunicación realizó diferentes actividades a través de medios digitales, en el marco de sus atribuciones y responsabilidades, con la finalidad de dar cumplimiento a la Planificación Operativa Anual y a su vez al Plan Estratégico vigente. Se ha dado continuidad a la prestación de los servicios a pesar de las limitantes por la pandemia que atraviesa el país. Los recursos ejecutados corresponden principalmente al pago de los servicios generales y contrataciones vinculadas con el mantenimiento y operación propia de la Institución.</t>
  </si>
  <si>
    <t>Se realizó la capacitación a docentes del Sistema  Educativo  Nacional,  con  el propósito  de  brindar conocimientos  y  herramientas  fundamentales  sobre  etnoeducación afroecuatoriana; la participación se limitó por cuanto no hubo interacción o contacto con 102 docentes en la fase de matriculación.</t>
  </si>
  <si>
    <t>INSTITUTO NACIONAL DE ECONOMIA POPULAR Y SOLIDARIA</t>
  </si>
  <si>
    <t>Propuesta de política pública de salud intercultural y expediente para el desarrollo económico con identidad de las nacionalidades y pueblos. Levantamiento de módulos de capacitación: Pluralismo jurídico y derechos humanos de nacionalidades y pueblos. Coordinación interinstitucional para talleres de capacitación en materia de derechos de pueblos y nacionalidades y análisis de políticas públicas con pertinencia intercultural. Marco conceptual y metodológico para seguimiento y evaluación de la protección de derechos de y monitoreo de la Agenda CNIPN. Atención a compromisos nacionales e internacionales en materiales de derechos de PIAM</t>
  </si>
  <si>
    <t>INSTITUTO NACIONAL AUTONOMO DE INVESTIGACIONES AGROPECUARIAS  INIAP</t>
  </si>
  <si>
    <t>DURANTE EL AÑO 2021 SE CUMPLIERON LAS METAS PLANIFICADAS, ENTRE LAS QUE DESTACAN LAS SIGUIENTES:
CUMPLIMIENTO 100% EN MANTENIMIENTO PREVENTIVO Y CORRECTIVO DE INFRAESTRUCTURA, EQUIPAMIENTO TECNOLÓGICO, CLIMATIZACIÓN, ESTACIONES DE BOMBEO, DRENAJES.
SE AVANZÓ UN 15% EN LA ADECUACIÓN DE ACCESOS PARA PERSONAS CON DISCAPACIDAD MEDIANTE LA CONSTRUCCIÓN DE RAMPAS Y COLOCACIÓN DE BANDAS PODOTÁCTILES, CONFORME LO DECLARADO EN EL PLAN DE ASEGURAMIENTO DE LA CALIDAD ENTREGADO AL CACES.
100% EN LA APLICACIÓN DE LA AUTOEVALUACIÓN INSTITUCIONAL.
100% EN LA ACTUALIZACIÓN DEL MANUAL DE PROCESOS INSTITUCIONALES Y DEFINICIÓN DE INDICADORES DERESULTADOS.
100% EN LA EJECUCIÓN DE LOS PROCESOS DE CONTRATACIÓN.
SUSCRIPCIÓN DE CINCO NUEVOS CONVENIOS PARA TRABAJO COLABORATIVO EN RED, CONVENIOS DE COOPERACIÓN INTERINSTITUCIONAL, CONVENIOS DE COOPERACION INTERBIBLIOTECARIO.
100% EN EL DESARROLLO DEL PROCESO DE RENDICIÓN DE CUENTAS.
100% EN EL TRÁMITE DE SOLICITUDES DE JUBILACIÓN DEL PERSONAL Y COMPRA DE RENUNCIAS.
100% EN LA DOTACIÓN DE PERSONAL MÉDICO, ODONTOLÓGICO Y PSICOLÓGICO PARA ATENCIÓN DE DOCENTES Y ESTUDIANTES.
100% EN LA CONVOCATORIA A CONCURSO DE MÉRITOS Y OPOSICIÓN</t>
  </si>
  <si>
    <t>Durante el año 2021 se han realizado 683 eventos de capacitación en relación de los 679 eventos planificados, los resultados alcanzados atribuyen a la planificación establecida en el Plan Anual de Capacitación y al cumplimiento del mismo; así como a las condiciones y requerimientos de las Entidades Contratantes y Proveedores.</t>
  </si>
  <si>
    <t>Políticas públicas para el Fortalecimiento del Conocimiento y Talento Humano</t>
  </si>
  <si>
    <t>Durante el primer trimestre se alcanzó el 86,88% de cumplimiento de la meta de ahorro (26%) a través de la herramienta de catálogo electrónico.</t>
  </si>
  <si>
    <t>Principales Logros: Aprobación de 13 proyectos para la inversión del Programa Mipymes Capital Semilla (Capital Crece) y 1 proyecto del Programa INNOVACYT 2020; I Sesión Extraordinaria del Comité Interministerial de la Calidad 2021;Lanzamiento Convocatoria API (Apoya, Promueve e Impulsa) 2021 Tercera Edición;Convenio de Cooperación Interinstitucional con el MREMH; Monto de exportaciones de los actores de la Economía Popular y Solidaria-AEPYS en 143.682,35</t>
  </si>
  <si>
    <t>Es importante señalar que para regularizar el presupuesto institucional se debió cumplir con las diferentes disposiciones de los organismos estatales, disponiendo de un presupuesto estructurado en el mes de  abril y el inicio de la ejecución del gasto no permanente a partir de mayo, adicionalmente el MEF ha ido incorporando de manera paulatina el presupuesto de saldos de caja, incidiendo en los resultados de la ejecución presupuestaria, principalmente de gasto no permanente.</t>
  </si>
  <si>
    <t>GESTION DE PARTICIPACION POLITICA Y FORTALECIMIENTO DEMOCRATICO</t>
  </si>
  <si>
    <t>En este periodo, se mantienen realizando operaciones de vigilancia y control del territorio nacional, que permitan contribuir a la seguridad integral y así garantizar la defensa de la soberanía nacional, con acciones que se realizan en todos los destacamentos desplegados en el País, controlando espacios aéreos y marítimos del Ecuador.</t>
  </si>
  <si>
    <t>26</t>
  </si>
  <si>
    <t>Gestión y Control de Servicios Portuarios.</t>
  </si>
  <si>
    <t>1.Se ha realizan 2 exposiciones más en los repositorios de MCYP y se ha logrado que 2¿537.150 visitante los repositorios,5777 bienes culturales y patrimoniales en los Archivos Históricos investigados,5895 bienes bibliográficos y recursos consultados en las Bibliotecas,8530 bienes culturales en circulación.2.Desde el MCyP se han enviado 4 solicitudes al INPC, para que emitan las debidas acciones, sin embargo no se han  finalizado y se han realizado talleres y acercamientos  a los GADs para mitigar y evitar la destrucción del Patrimonio Cultural,sobre esta se han realizado 24 informes,entre ellos:Delimitaciones de sitios arqueológicos,sanciones medidas preventivas,afectaciones y control para los bienes patrimoniales.</t>
  </si>
  <si>
    <t>EL PROGRAMA DE ADMINISTRACIÓN CENTRAL, TUVO UNA EJECUCIÓN EN EL CUARTO TRIMESTRE DEL 99.94%, acumulada de enero a diciembre de 2021, se pudo cancelar las remuneraciones a todo el personal amparado en la LOSEP y Código del Trabajo, así como también se pudo dar el apoyo logístico a las áreas sustantivas o agregadores de valor para que cumplan sus objetivos planificados.</t>
  </si>
  <si>
    <t>III TRIMESTRE: De acuerdo a las atribuciones de la institución, dentro de este programa se gestiona el pago de servicios básicos, gastos de administración en los bienes administrados por Ila INMOBILIAR  (edificios, parques y puertos) a nivel nacional, así como gastos de personal agragador de valor.
Entre los que se encuentran:
- 22 edificios permanentes donde se atiende a la ciudadanía constantemente.
- Más de 4601 Bienes inmuebles  transitorios
- 12 parques y 2 plazas que se encuentran a  disposición para la ciudadanía.
- 4 puertos pesqueros artesanales y 2 facilidades pesqueras artesanales.
- Bienes muebles e inmuebles incautados.</t>
  </si>
  <si>
    <t>Porcentaje de ahorro generado a través de las compras realizadas por catálogo electrónico.</t>
  </si>
  <si>
    <t>mariela cedeno gomez</t>
  </si>
  <si>
    <t>PROVISION Y PRESTACION DE SERVICIOS DE SALUD</t>
  </si>
  <si>
    <t>Durante el tercer timestre se realizaron 49 proyectos de investigación en Biotecnología, biodiversidad, desarrollo local y emprendimientos sustentables, bioconocimientos y desarrollo industrial, ciencias sociales y humanas.</t>
  </si>
  <si>
    <t>Reporte de atenciones mensuales Coordinación Técnica y Dirección de Asesoría Jurídica</t>
  </si>
  <si>
    <t>Como política institucional los proyectos de vinculación se aprueban antes de iniciar el periodo académico estudiantil. 947 estudiantes realizaron prácticas preprofesionales.153 acuerdos de cooperación para el desarrollo de prácticas preprofesionales y 180 convenios específicos para el desarrollo de prácticas preprofesionales y pasantías.</t>
  </si>
  <si>
    <t>1760002440001</t>
  </si>
  <si>
    <t>Se realizó la graduación de 220 alumnos</t>
  </si>
  <si>
    <t>Este indicador se cumplirá en el IV trimestre del 2021. Sin embargo, se han ejecutado en este trimestre varias actividades para el cumplimiento de este indicador, entre las más importantes, capacitación al personal docente en el manejo de currículos y actualización de sílabos, 40% de carreras con programas de tutorías académicas, actualización del reglamento de Integración Curricular/ Titulación, con la finalidad de optimizar los procesos de graduación, informe de avance de los becarios.</t>
  </si>
  <si>
    <t>Indicador discreto: para el año 2021 se prevé atender a 18.907 personas con discapacidad. Al mes de junio se está brindando el servicio a 17.419 usuarios en las modalidades: Centros Referencia y Acogida, Centros Diurnos; y, Atención en el Hogar y la Comunidad, lo que representa el 92,13%. 
La ejecución presupuestaria es del 40,40%.</t>
  </si>
  <si>
    <t>II TRIMESTRE: En este periodo se ejecutaron acciones para garantizar el uso efectivo de los recursos y asegurar el cumplimiento de las atribuciones Institucionales. DNAF gestionó la optimización de Cero Papeles mediante quipux, el uso eficiente del presupuesto y la gestión efectivas de sus procesos. DNPGE gestionó la satisfacción del usuario externo, el cumplimiento de planes de acción para mejora institucional, el porcentaje de trámites actualizados en GOB.EC y la mejora de procesos institucionales priorizados. DNTH gestionó la efectividad de sus procesos. DNT gestionó la calidad del desarrollo y mantenimiento de aplicaciones y el cumplimiento de SLA. DNJ gestionó la efectividad de sus procesos.</t>
  </si>
  <si>
    <t>Al 31 de marzo, la Subsecretaría de Preparación y Respuesta logró el desarrollo y fortalecimiento de capacidades humanas del voluntariado, para una respuesta efectiva en situaciones de emergencia y desastres. Se ha realizado la entrega de asistencia humanitaria a través de las Coordinaciones Zonales a un total de 6.726 personas aproximadamente.</t>
  </si>
  <si>
    <t>MITIGACION PREVENCION Y  ATENCIO DE EMERGENCIAS Y DESASTRES</t>
  </si>
  <si>
    <t>si unidad de medida</t>
  </si>
  <si>
    <t>El nivel de madurez de procesos asciende al 61,26%; se ejecutó el plan de auditorías internas del sistema de gestión de calidad ISO 9001-2015; el resultado de las encuestas de satisfacción de la calidad de servicios es de 90,75% y el índice de satisfacción es de 93,50%; se cumplió el 100% de las actividades establecidas en el plan de mejora de clima laboral para el tercer trimestre según el informe del MDT. Se alcanzó el 92,21% de optimización Cero Papeles.  La ejecución presupuestaria a septiembre es del 93,6%, según lo planificado.</t>
  </si>
  <si>
    <t>Indicador discreto: Durante el primer trimestre se alcanzó el 108% de cumplimiento con respecto a la microplanificación 2021. A marzo se registró una cobertura de 53.327 personas adultas mayores en condiciones de pobreza, pobreza extrema y vulnerabilidad en los diferentes servicios de atención y cuidado gerontológico.</t>
  </si>
  <si>
    <t>28 proyectos de servicio comunitario ejecutados durante el tercer trimestre, donde se realizaron 2261 atenciones brindadas en las diferentes zonas de influencia. 2278 estudiantes realizaron prácticas preprofesionales.600 acuerdos y convenios específicos para el desarrollo de prácticas preprofesionales y pasantías.</t>
  </si>
  <si>
    <t>Dentro de lo relacionado al programa 01 - Administración central se paga la remuneración del personal administrativo, la seguridad, la limpieza, los servicios básicos, entre otros mantenimientos</t>
  </si>
  <si>
    <t>De 218 actividades operativas planificadas para el segundo trimestre del 2021 se ejecutaron 176, dando un porcentaje de cumplimiento del 81%</t>
  </si>
  <si>
    <t>Fortalecimiento del sistema de Investigación, que garantice la ejecución de proyectos de vinculación, contribuyendo a la solución de problemas.</t>
  </si>
  <si>
    <t>GALO NAVARRETE</t>
  </si>
  <si>
    <t>PORCENTAJE</t>
  </si>
  <si>
    <t>Representa la producción intelectual registrada en el observatorio en el periodo abril - junio 2021.</t>
  </si>
  <si>
    <t>Katherine Pérez Vargas</t>
  </si>
  <si>
    <t>ASAMBLEA NACIONAL</t>
  </si>
  <si>
    <t>MARITZA ROJAS</t>
  </si>
  <si>
    <t>Durante el II trimestre del 2021 la ejecución presupuestaria logró un resultado del 91,05 % de la meta programada para el avance acumulado , con un devengado de 2,202,309.32	 USD frente al codificado institucional del cierre del mes de junio de 3,359,911.64 USD</t>
  </si>
  <si>
    <t>En el 2021 se beneficiaron aproximadamente a 4.130 personas entre adolescentes, adultos mayores, personas con discapacidad, Edad infantil que habitan en las zonas de influencia escogidas en los diferentes programas de vinculación que ofrece la institución. 22 proyectos ejecutados distribuidos en las diferentes carreras. 5 programas de transferencia tecnológica y conocimiento a la sociedad. 52 docentes y 681 estudiantes participan en actividades de servicio a la comunidad. Convenios firmados que generan resultados en Vinculación: 6 Juntas Parroquiales donde se encuentran los centros de Vinculación y Transferencia de Saberes: Tanicuchí, José Guango, Pastocalle, Mulaló, Guaytacama, Belisario Quevedo; en Latacunga con la Federación de Barrios, Empresas desatacadas públicas y privadas Holcim, SRI, Cámara de Comercio de Latacunga.</t>
  </si>
  <si>
    <t>la ejecución de este trimestre es 15.842.933,60 MEF realizó una dis en el presupuesto de 68.322,51USD, se ha logrado recategorizar a los docentes de la Universidad, además de cumplir con las obligaciones salariales de los trabajadores de la Universidad de Guayaquil a pesar del recorte presupuestario de 9.2MM</t>
  </si>
  <si>
    <t>La frecuencia de reporte del indicador es anual, Para el año 2021, se estableció como meta una cobertura de 97.26%, a nivel nacional.  El cumplimiento de la meta se reportará en el primer trimestre del año 2022.</t>
  </si>
  <si>
    <t>ACCESO DEMOCRATIZACION Y DESCONCENTRACION DE LOS LOS FACTORES DE LA PRODUCCION</t>
  </si>
  <si>
    <t>INSTITUTO NACIONAL DE PATRIMONIO CULTURAL</t>
  </si>
  <si>
    <t>Se atendieron 160.326 solicitudes ciudadanas que corresponde asesorías, patrocinios y causas de mediación a nivel nacional, a personas en condición económica, social y cultural de vulnerabilidad o estado de indefensión, garantizando pleno acceso a la justicia en concordancia con lo establecido en la Constitución de la República del Ecuador y Código Orgánico de la Función Judicial, adicionalmente se devenga el valor por concepto de operaciones en territorio y la nómina del personal misional. Durante el primer semestre se ejecutó un valor de $12.226.303,22 de un codificado de $26.252.467,08.</t>
  </si>
  <si>
    <t>Objetivo 14: Fortalecer las capacidades del Estado con énfasis en la administración de justicia y eficiencia en los procesos de regulación y control, con independencia y autonomía.</t>
  </si>
  <si>
    <t>Dentro de lo relacionado al programa 83 - Gestión de la Investigación, contamos con la ejecución de pagos de honorarios del área docente para los programas de posgrado de la institución, adquisición de bienes y servicios de consumo (entre ellos servicios de impresión de libros), entrega de becas completas y parciales a estudiantes de posgrado, contratación de servicios para el funcionamiento de los programas de posgrado así como el financiamiento de los proyectos de investigación dirigidos por el VPIA, entre otros.</t>
  </si>
  <si>
    <t>rocío gavilanes</t>
  </si>
  <si>
    <t>Para el periodo comprendido entre enero y septiembre de 2021, se han realizado 534 eventos de capacitación en relación de los 531 eventos planificados, los resultados alcanzados atribuyen a la planificación establecida en el Plan Anual de Capacitación y al cumplimiento del mismo; así como a las condiciones y requerimientos de las Entidades Contratantes y Proveedores.</t>
  </si>
  <si>
    <t>INSTITUTO NACIONAL DE BIODIVERSIDAD</t>
  </si>
  <si>
    <t>83</t>
  </si>
  <si>
    <t>DEFENSORIA DEL PUEBLO</t>
  </si>
  <si>
    <t>PARTICIPACION EN EL MODELO DE EQUIDAD TERRITORIAL</t>
  </si>
  <si>
    <t>En el tercer trimestre continúa la ejecución de 1 proyecto de vinculación con la sociedad, adicionalmente se realizó convenios de prácticas pre profesionales y pasantías, 38 beneficiarios con el programa formación en conocimientos tradicionales y protocolo de Nagoya, entre otras.</t>
  </si>
  <si>
    <t>Actividades de control societario, mercado de valores, seguros y prevención de lavado de activos</t>
  </si>
  <si>
    <t>1768190490001</t>
  </si>
  <si>
    <t>SEGUIMIENTO Y EJECUCIÓN DE LOS PROYECTOS DEL TERCER TRIMESTRE 2021 DEL PNIPLCC 2019-2023, GRUPOS DE TRABAJO AUTOEVALUACIÓN, JURÍDICO, CAPACITACIÓN Y PARTICIPACIÓN CIUDADANA, REDISEÑO DE LA ESTRUCTURA ORGANIZACIONAL Y REFORMA AL ESTATÚTO ORGÁNICO POR PROCESOS DE LA SECRETARÍA TÉCNICA DEL COMITÉ DE COORDINACIÓN DE LA FTCS, SEGUIMIENTO Y DESARROLLO DE LA PÁGINA WEB INSTITUCIONAL QUE CONTENGA INFORMACIÓN SOBRE LA COMISIÓN CALIFICADORA PARA LA RENOVACIÓN PARCIAL DE LOS JUECES Y JUEZAS DE LA CORTE CONSTITUCIONAL, CONSOLIDACIÓN DE LOS INDICADORES DE GESTION DE LAS ENTIDADES QUE CONFORMAN LA FTCS, CUMPLIMIENTO DE RESOLUCIONES EMITIDAS POR EL COMITÉ DE COORDINACIÓN DE LA FTCS.</t>
  </si>
  <si>
    <t>La programación y resultado de cada trimestre no son acumulables, 924.923 estudiantes de bachillerato matriculados en instituciones educativas de todos los sostenimientos en el periodo escolar 2020-2021 (Sierra) y 2021-2022 (Costa). Fuente: Archivo Maestro de Instituciones Educativas - AMIE, periodo 2020 - 2021 (sierra) y Gestión de Inscripción y Asignación - GIA, periodo 2021-2022 (costa), 05-jul-2021</t>
  </si>
  <si>
    <t>CASA MILITAR PRESIDENCIAL</t>
  </si>
  <si>
    <t>RESULTADOS ENCUESTAS  ENERO ¿ JUNIO 2021
De acuerdo a la Guía Metodológica para la Medición y Evaluación de la Percepción de la Calidad de los Servicios Públicos del Ministerio de Trabajo, se procedió a la ejecución de la encuesta del  PRIMER SEMESTRE DE 2021 para medir  el nivel de satisfacción de los usuarios externos  respecto de los servicios que brinda Autoridad Portuaria de Manta en relación al uso del Terminal Pesquero y de Cabotaje obteniendo un resultado del 96.30%.</t>
  </si>
  <si>
    <t>En el  Tercer Trimestre del 2021  la ejecución de metas alcanzó el 25,00 %, con una ejecución  acumulada  del 73,00 %.   que corresponde a la ejecución de las metas en base a planificación operativa,  reportada en la heramienta GPR  por las unidades administrativas.</t>
  </si>
  <si>
    <t>El 25% de enero a marzo, corresponde a la aprobación de 146 Carreras y 207 programas de educación superior para fortalecer la innovación, producción y transferencia científica y tecnológica en todos los ámbitos del conocimiento. y de 181 Resoluciones, correspondientes a normativa expedida para garantizar los principios de la Educación Superior.</t>
  </si>
  <si>
    <t>28 proyectos de servicio comunitario ejecutados durante el año, donde se realizaron 9.683 atenciones brindadas en las diferentes zonas de influencia. 1.028 estudiantes participaron en la Feria Virtual de Empleo, contando con la presencia de 40 empresas públicas y privadas. 676 estudiantes y 26 representantes de empresas entre privadas y públicas participaron en la Feria de Prácticas Empresariales.  59 nuevas alianzas fueron suscritas con organizaciones sociales e instituciones públicas para el desarrollo de programas y proyectos de servicio comunitario.</t>
  </si>
  <si>
    <t>Se cumple con lo programado en el primer trimestre.</t>
  </si>
  <si>
    <t>PERIODOS DE TITULACIÓN REZAGADOS POR PANDEMIA COVID-19, INFORME DE OUDE OFICIO UCE-SG-OUDE-2021-0855-O</t>
  </si>
  <si>
    <t>ATENCION A LA EMERGENCIA DEL SISTEMA DE REHABILITACION SOCIAL A NIVEL NACIONAL</t>
  </si>
  <si>
    <t>DOTACION INMOBILIARIA</t>
  </si>
  <si>
    <t>Se creo la Institución mediante Decreto Ejecutivo Nro. 29 del 24 de mayo de 2021</t>
  </si>
  <si>
    <t>47.70% de causas resueltas en función de las causas ingresadas y resueltas de enero a marzo del año 2021 por el Tribunal Contencioso Electoral. 
(FUENTE: SECRETARÍA GENERAL (Memorando TCE-SG-2021-0202-M de 14 abril 2021)</t>
  </si>
  <si>
    <t>Se cumplió con 633 alumnos titulados de este periodo, la Planta Docente de la Universidad está conformado por: 346 docentes con título de magister, 1 docentes con título de tercer nivel y 83 con título de PHD, con un total 430 docentes de la Universidad. En este periodo se registraron 430 títulos en la SENESCYT.</t>
  </si>
  <si>
    <t>El valor de este programa presupuestario corresponde a los grupos de gasto 510000, 530000, 570000 . Durante el cuarto trimestre se ha ejecutado el pago de sueldos, arrendamientos, y y servicios básicos para la operatividad efectiva de la Institución. Es importante indicar, que el presupuesto ha mantenido durante el año fiscal modificaciones presupuestarias tanto en incremento como en reducción.</t>
  </si>
  <si>
    <t>28</t>
  </si>
  <si>
    <t>0968589570001</t>
  </si>
  <si>
    <t>Se cumplió con 33 alumnos graduados del tercer nivel de educación superior en el tercer trimestre del 2021, perteneciente a la facultad de Ciencias de la Vida y Ciencias de la Tierra, adicionalmente se aprobó el calendario académico de nivelación y carrera octubre 2021- marzo 2022.</t>
  </si>
  <si>
    <t>Objetivo 5: Impulsar la productividad y competitividad para el crecimiento económico sustentable de manera redistributiva y solidaria</t>
  </si>
  <si>
    <t>Año 2021 (Julio - Septiembre): Se participó en 4 eventos científicos: Revisión de la Norma para
pesca y acuicultura en el Sistema Nacional de Áreas Protegidas y Sitios Ramsar, Videoconferencias nacionales y binacionales de seguimiento a los compromisos derivados del encuentro presidencial y IX Gabinte Binacional Ecuador - Colombia,9a Reunión del Comité Científico de la Organización Regional de Manejo Pesquero del Pacífico Sur (SPRFMO),  Tercera reunión del Grupo de Trabajo sobre Pesca Ilegal no declarada y no
reglamentada (Pesca INDNR) de la Comisión Permanente del Pacífico Sur -CPPS</t>
  </si>
  <si>
    <t>La meta planificada para el año 2021 es de 3 proyectos de vinculación ejecutados, los mismo que se encuentran planificados para el segundo semestre de 2021, y la meta total cumplida es de 4 proyectos de vinculación ejecutados en el primer semestre, esto corresponde al 133,3% de cumplimiento de meta. Además, con la ejecución de los proyectos de vinculación, se benefició a un total de 386 personas.
Nota: El sistema no permite colocar el total de 4 proyectos ejecutados, debido a que arroja un mensaje que "supera el 25% de lo planificado". En tal sentido, se procede a ingresar únicamente un proyecto el primer trimestre y dos el segundo trimestre = 3 proyectos; no obstante, la meta real cumplida es de 4 proyectos.</t>
  </si>
  <si>
    <t>A diciembre de 2021,  26  leyes aprobadas por el Pleno publicadas en el Registro Oficia
22.- Ley Orgánica Reformatoria a la Ley de Seguridad Social y a la Ley del Banco del Instituto Ecuatoriano de Seguridad Social 
23.- Ley Orgánica Reformatoria a la Ley Orgánica de Emprendimiento e Innovación para la Implementación Efectiva del Emprendimiento Juvenil
24.- Ley Reformatoria al Código Civil en Materia de Regulación Marítima en Concordancia con la Convemar.
25.- Ley Orgánica para el Desarrollo Económico y Sostenibilidad Fiscal tras la Pandemia COVID-19.
26.- Ley Orgánica Reformatoria del Código Orgánico del Ambiente y del Código Orgánico de Organización Territorial, Autonomía y Descentralización.</t>
  </si>
  <si>
    <t>SERVICIO ECUATORIANO DE CAPACITACION PROFESIONAL -SECAP</t>
  </si>
  <si>
    <t>Proyectos ejecutados con la
vinculación a la colectividad</t>
  </si>
  <si>
    <t>Objetivo 5: Impulsar la productividad y competitividad para el crecimiento económico sustentable de manera redistributiva y solidaria</t>
  </si>
  <si>
    <t>En el 4 trimestre, se alcanzó el 40,88% de cumplimiento de la meta de ahorro (26%) a través de la herramienta de catálogo electrónico.</t>
  </si>
  <si>
    <t>SERVICIOS JURISDICCIONALES</t>
  </si>
  <si>
    <t>Gestión para Atracción de Inversiones</t>
  </si>
  <si>
    <t>GENERACION Y TRANSFERENCIA DE CONOCIMIENTO</t>
  </si>
  <si>
    <t>MGS. VERÓNICA ACOSTA</t>
  </si>
  <si>
    <t>Las embajadas y oficinas consulares del Ecuador gestionaron acciones estratégicas para la promoción de la oferta exportable, comercio, inversión cultura y turismo acorde las líneas de acción planificadas. Se cumplió con 387 líneas de acción: Embajadas en América del Norte y Europa: 70, Embajadas en América Latina y El Caribe: 97, Embajadas en África, Asia y Oceanía: 67; y Oficinas Consulares: 153</t>
  </si>
  <si>
    <t>1760006350001</t>
  </si>
  <si>
    <t>Plan Nacional de Normalización 2021; solicitudes de certificados de reconocimiento atendidas; emisión de certificados de conformidad; y realización de verificaciones delcontenido neto.</t>
  </si>
  <si>
    <t>En el año 2021 se registraron 138.025 en Consulta Externa; 5.648 en Hospitalización y 17.797 en Emergencia, es importante hacer notar que el H.E 1 adicionalmente realizó atenciones médicas a 2.386 pacientes con COVID positivo, casos confirmados, esto a pesar de no ser considerado como hospital centinela por el Ministerio de Salud Pública pero si por la ciudadanía que con la confianza en la atención prestada acudió a esta Casa de Salud.</t>
  </si>
  <si>
    <t>ADMINISTRACION Y CONTROL DE LA JUSTICIA CONSTITUCIONAL</t>
  </si>
  <si>
    <t>Se cumplió con la programación en el primer trimestre. Este programa presupuestario hace referencia a las actividades de gestión institucional cumplidas. Se ejecutó el 20,30% de presupuesto relacionado a gastos que contribuyan a la operación y funcionamiento de la entidad como: servicios básicos, mantenimiento de vehículos, seguridad y vigilancia entre otros.</t>
  </si>
  <si>
    <t>22</t>
  </si>
  <si>
    <t>22</t>
  </si>
  <si>
    <t>PARA EL CUARTO TRIMESTRE DEL 2021 SE REGISTRARON SE PROYECTOS CON ALGÚN AVANCE EN SU PLANIFICACIÓN, LAS LIMITACIONES ECONÓMICAS QUE POR FALTA DE RECURSOS FUERON CLAVE EN LA MENOR EJECUCIÓN DE LOS PROYECTOS DE INVESTIGACIÓN, EL PRESUPUESTO FINAL DE LA FUNCIÓN DE INVESTIGACIÓN FUE DE  473.308,11   Y SU EJECUCIÓN REAL ASCIENDE A  232.778,39</t>
  </si>
  <si>
    <t>La Universidad Estatal Amazónica, atravieza un proceso de transición de autoridades, por lo que se deberá en el lapso de 3 meses alinear las planificaciónes. Al momento se refleja una ejecución del plan operativo que cubre un 17% segun cédula presupuestaria, y respecto al total de grupos de gasto estimamos un avande del 15% global de la meta programada, misma que se ajustará con un nuevo proceso de actualización de los planes.</t>
  </si>
  <si>
    <t>Articulación de la política pública y atención a través de los servicios MIES en el DMQ</t>
  </si>
  <si>
    <t>Se implementó un modelo óptimo desde la planificación institucional, el cual estabilizó y mejoró la eficiencia en la estructura organizacional y se obtuvo una adecuada ejecución y utilización de los recursos administrativos, financieros, de talento humano y tecnológico para el cumplimiento de la misión institucional, resultando:
- 6 eventos de capacitación organizados y/o gestionados por la Unidad de Talento Humano. 
- 35 servidores que participaron en, al menos, un evento de capacitación</t>
  </si>
  <si>
    <t>En este periodo se han desarrollado las actividades de la manera más normal posible y ejecutado las contrataciones previstas dentro de la institución, alcanzando un 24% de ejecución del presupuesto</t>
  </si>
  <si>
    <t>Mantenimiento del sistema eléctrico cancelado</t>
  </si>
  <si>
    <t>Se cumplió con el objetivo de controlar actividades irregulares y mantener el estado de conservación en las las áreas protegidas de Galápagos, conforme el plan de manejo de las áreas protegidas de Galápagos, en un 55,61% en el trimestre, llegando a un consolidado de 96.54%.</t>
  </si>
  <si>
    <t>89</t>
  </si>
  <si>
    <t>Levantamiento planimétrico del Campus José Rubén Orellana para registro en la Secretaría de Territorio Hábitat y Vivienda.
Avance 56,81% readecuación de infraestructura intensiva de aulas.
Avance 32,47% construcción del edificio para la ampliación del CEC-EPN.
Firma de 5 contratos para mejoramiento de la infraestructura institucional: Readecuación de oficinas de Ciencias Administrativas, 
Adecuación de oficinas de Ingeniería de Sistemas,
Cambio de cubierta de Ingeniería Eléctrica y Electrónica, Readecuación de oficinas y áreas de bodega de la planta piloto del DECAB, Readecuación de laboratorios de química orgánica, control industrial y laboratorio alpha para el vicerrectorado de investigación
Generación de funcionalidad en el módulo Académico del Sistema Integrado de Información.</t>
  </si>
  <si>
    <t>JORGE ALBÁN</t>
  </si>
  <si>
    <t>PAOLY ALOMOTO LOOR</t>
  </si>
  <si>
    <t>En el cuarto trimestre se tiene un total de 55 instituciones educativas finalizadas con documentación de respaldo, las cuales contaron con un enfoque en mantenimientos integrales y emergentes. Meta total suma 136 instituciones educativas con mantenimientos de infraestructura finalizadas a diciembre de 2021.</t>
  </si>
  <si>
    <t>Programa atado a grupo de gasto no permanente (inversión),  
La captación y caracterización de 618 mujeres gestantes o niños/as menores a dos años para las atenciones en el marco del paquete priorizado de la EECSDI
111.519 visitas de Atención Integral a personas con discapacidad o autoidentificación de discapacidad en pobreza y extrema pobreza realizadas.
14.343 espacios de interacción creados para el fortalecimiento comunitario en los proyectos habitacionales del programa Casa para Todos.</t>
  </si>
  <si>
    <t>Se registró el 97,7% de lo programado a diciembre de 2021.</t>
  </si>
  <si>
    <t>SIGUIENDO CON LA PLANIFICACIÓN INSTITUCIONAL ESTABLECIDA PARA EL PERIODO CORRESPONDIENTE, LA INSTITUCIÓN HA REALIZADO LA EJECUCIÓN DE LAS METAS PROGRAMADAS PARA EL CUARTO TRIMESTRE; HAY QUE SEÑALAR QUE AUN NOS MANTENEMOS EN MODALIDAD PRESENCIAL Y TELETRABAJO CUMPLIENDO CON EL AFORO QUE EMITE EL COE NACIONAL, SIN EMBARGO, TODOS LOS PROCESOS QUE ESTÁN PLANIFICADOS EN CADA UNA DE LAS ÁREAS SE LOS HA VENIDO EJECUTANDO DE ACUERDO A LA PLANIFICACIÓN ESTABLECIDA.
EN CUANTO A NUESTRO INDICE DE SERVICIOS DE INTEROPERABILIDAD, EL MISMO HA SEGUIDO BRINDANDO TODOS LOS SERVICIOS QUE PRESTAMOS COMO DINARP, EN BASE A LAS 38 FUENTES QUE NOS EMITEN INFORMACION, DINARP HA SEGUIDO TRANSMITIENDO DATOS REALES Y SEGUROS MEDIANTE SUS CANALES HABILITADOS Y EL CONSUMO DE INFORMACION NO H CAIDO POR PARTE DE LAS INSTITUCIONES PUBLICAS QUE ESTAN AFILIADAS A NUESTRO SISTEMA.</t>
  </si>
  <si>
    <t>Se realizaron los debidos trabajos de mantenimiento del sistema de balizamiento marítimo, actualización de las cartas náuticas, caracterización oceanográfica y demás actividades técnicas, cumpliendo con lo planificado.</t>
  </si>
  <si>
    <t>Presupuesto cumplido en el tercer trimestre.</t>
  </si>
  <si>
    <t>PROGRAMA DE GASTO NO PERMANENTE ATADO A UN PROYECTO DE INVERSIÓN</t>
  </si>
  <si>
    <t>En el tercer trimestre se ha cumplido con el 63,99% de la ejecución presupuestaria, la cual se debe a que se incorporaron recursos provenientes de dos convenios interistitucionales que serán eejcutados en este año y el año 2022</t>
  </si>
  <si>
    <t>1.Se continúa con la implementación del Plan de fomento Ecuador Creativo que beneficia a 321 artistas,gestores culturales,empresas culturales con una serie de incentivos económicos:exención de tributos al comercio exterior de bienes para uso artístico y cultural,Crédito Productivo Impulso Cultura de Banecuador,emisión de certificaciones para la deducibilidad del pago del impuesto a la renta en la organización y patrocinio de eventos artísticos o culturales,devolución del 50% del IVA.2.RIEFACP:Tambos de Lectura en casas de acogida del MIES,formación docente UNESCO,Validación de trayectorias,Impulsar certificación por competencias,Línea de fomento para centros de formación no formal.3.Etapa de planificación hasta agosto,e inició en septiembre la fase de levantamiento de información en campo.</t>
  </si>
  <si>
    <t>Durante el tercer trimestre se ha logrado el pago de sueldos y beneficios de ley del personal que permite tener operativo el proyecto "Seguridad Integral para el Transporte Püblico y Comercial. Así como también el pago de servicios de "Housing". Por su lado, mediante Oficio Nro. ANT-ANT-2021-0802-OF ANT expuso al MEF la baja ejecución presupuestaria del proyecto "Transporte Seguro", debido a que no se ha podido realizar los pagos de los servicios recibidos desde junio hasta agosto 2021; por los inconvenientes por los cuales se encuentra atravesando la Corporación Nacional de
Telecomunicaciones CNT E.P.</t>
  </si>
  <si>
    <t>RELACIONES EXTERIORES INTEGRACION REGIONAL Y COOPERACION INTERNACIONAL</t>
  </si>
  <si>
    <t>UNIVERSIDAD NACIONAL DE LOJA</t>
  </si>
  <si>
    <t>87</t>
  </si>
  <si>
    <t>Fomento y Desarrollo de la Producción de Recursos Pesqueros y Acuícolas</t>
  </si>
  <si>
    <t>Los proyectos de investigación se ejecutan en todo el año, en este caso no se puede decir que una cantidad especicfica se ejecuta en un trimestre, un total de 16 proyectos ejecutados en el 2021
Se redujo el presupuesto de investigación por el recorte presupuestario ocasionado por Ministerio de Economía y Finanzas a las IES</t>
  </si>
  <si>
    <t>MGST. FAUSTO ORDOÑEZ</t>
  </si>
  <si>
    <t>Se ha logrado la adquisición de los equipos: URETROSCOPIO SEMIRIGIDO 7 fr a 9,5 fr,  NEFROSCOPIO 15 fr/18 fr, RESECTOSCOPIO BIPOLAR  ELEMENTO DE TRABAJO, CISTOSCOPIO RÍGIDO, CISTOSCOPIO FLEXIBLE , EQUIPO COMBINADO DE ELECTROTERAPIA Y ULTRASONIDO, EQUIPO COMBINADO DE ELECTROTERAPIA Y MAGNETOTERAPIA, EQUIPO COMBINADO DE ELECTROTERAPIA Y LASERTERAPIA, EQUIPO DE ULTRASONIDO, EQUIPO DE MAGNETOTERAPIA, EQUIPO DE CAMILLAS AJUSTABLES ELÉCTRICAS
EQUIPO AMPLIFICADOR DE AUDIO, CENTRIFUGA DE MESA PARA TUBOS DE 15 ML, INVERTOSCOPIO (Microscopio invertido), TALLIMETRO DIGITAL ULTRASONICO, HISTEROSCOPIO/ RESECTOSCOPIO, COLPOSCOPIO CON SISTEMA DE CAPTACION DE IMÁGENES
MONITOR DE GRADO MEDICO PARA DIAGNOSTICO DE MAMOGRAFIA, DIGITAPPERS
ELECTROENCEFALOGRAFO</t>
  </si>
  <si>
    <t>Fausto Fabián Freire Tapia</t>
  </si>
  <si>
    <t>Desarrollar e implementar modelos de gestión en la administración de los bienes, parques urbanos, espacios públicos, puertos y facilidades pesqueras</t>
  </si>
  <si>
    <t>COORDINACION EN LA FORMULACION EJECUCION SEGUIMIENTO Y EVALUACION DE LAS POLITICAS PUBLICAS</t>
  </si>
  <si>
    <t>Indicador discreto: Durante el tercer trimestre se alcanzó el 103% de cumplimiento con respecto a la microplanificación 2021. A septiembre se registró una cobertura de 50.798 personas adultas mayores en condiciones de pobreza, pobreza extrema y vulnerabilidad en los diferentes servicios de atención y cuidado gerontológico.</t>
  </si>
  <si>
    <t>1760002280001</t>
  </si>
  <si>
    <t>Se ha fortalecido las medidas de bioseguridad tanto previo al ingreso como en territorio conla finalidad de ir reduciendo el índice de ingreso de especies introducidas a las islas Galápagos al 0.16 y reduciendo el índice de establecimiento y propagación de especies introducidas al 0.18.</t>
  </si>
  <si>
    <t>El valor de este programa presupuestario corresponde a los grupos de gasto 510000, 530000, 570000 . Durante el segundo trimestre se ha ejecutado el pago de sueldos, arrendamientos, y y servicios básicos para la operatividad efectiva de la Institución. Sin embargo, ciertos pagos  se han visto retrasados debido a que las solicitudes de pago por parte de los Administradores de contrato se encuentran incompletas o registran observaciones.</t>
  </si>
  <si>
    <t>EJECUCION DE LA COMPENSACION SOCIAL DE LOS OPERADORES DE LOS SECTORES ESTRATEGICOS</t>
  </si>
  <si>
    <t>SIGUIENDO CON LA PLANIFICACIÓN ESTABLECIDA PARA EL PERIODO CORRESPONDIENTE LA INSTITUCIÓN HA REALIZADO LA EJECUCIÓN DE LAS METAS PROGRAMAS PARA EL segundo TRIMESTRE, PESE A LA MODALIDAD DE TELETRABAJO QUE SE MANTIENE LOS PROCESOS SE SIGUEN EJECUTANDO EN CADA UNA DE LAS ÁREAS.</t>
  </si>
  <si>
    <t>Se logró el 100% de la meta planificada en cuanto a satisfacción en la atención al usuario externo, considerando para este análisis los principales servicios que presta la institución:
 i) Inscripción, habilitación y actualización de usuarios en el SNCP evaluado por el Índice de satisfacción brindada por los asesores a los usuarios atendidos en ventanillas, siendo la meta la meta mensual de 4,81.
  ii) Porcentaje del cumplimiento del cronograma de eventos de capacitación</t>
  </si>
  <si>
    <t>La Universidad de Guayaquil  actualmente tiene 50.000 estudiantes matriculados, para el segundo semestre del año 2021, la Universidad de Guayaquil tiene un total de 2,271 docentes, por lo tanto se logra cumplir con 5848 estudiantes graduados.</t>
  </si>
  <si>
    <t>Índice de ingreso de especies introducidas a las islas Galápagos
Índice de establecimiento y/o propagación de especies introducidas</t>
  </si>
  <si>
    <t>1360002170001</t>
  </si>
  <si>
    <t>Se ha dado prioridad a la contratación de servicios continuos como internet, servicio de emisión de pasajes aéreos nacionales y contratación de materiales de aseo y limpieza, y compra de mascarillas de protección, se están trabajando en la organización del archivo documental, dentro de lo cual se está elaborando la política institucional. La UATH realizó la renovación de 44 contratos de servicios ocasionales, y uno aprobado por el Ministerio del Trabajo, así también finalizó la Evaluación del Desempeño 2020. Se realizó el Plan anual de Capacitación 2021, se solicito la revisión y aprobación del Manual de Descripción, Valoración y Clasificación de Puestos SPPAT. se remite al MDT la Planificación de Talento humano 2021</t>
  </si>
  <si>
    <t>En el primer trimestre el CNIG, ha atendido casos de amenaza o violación de derechos, presentados por mujeres y personas LGBTI, en el marco de sus competencias ha generado instrumentos técnico jurídicos, tendientes a emitir recomendaciones para el reestablecimiento restitución del derecho</t>
  </si>
  <si>
    <t>Se cumplió con lo programado en el tercer trimestre en la gestión administrativa mediante la provisión de bienes y servicios que aportan al cumplimiento de los objetivos institucionales.</t>
  </si>
  <si>
    <t>La gestión más relevante ha sido suscribir Acuerdos para la renovación de permisos de operación  a la compañía JETBLUE AIRWAYS CORPORATION.. Con Acuerdo 019 de 2 de septiembre 2021 en la ruta Fort Lauderdale-Quito y/o Guayaquil y viceversa hasta 7 frecuencias semanales y New York-Guayaquil-New York 14 frecuencias semanales con derechos de tercera y cuartas libertades, durante tres años a partir del 7 de octubre de 2021. Con Acuerdo 020 de 22 de septiembre se renovó y modifico permiso de operación a la compañía AVIANCA-Ecuador S.A. en transporte aéreo regular de pasajeros, carga y correo combinado, en las rutas Guayaquil y/o Quito-Bogotá con Aruba, Panamá y Curazao, y Guayaquil-Nueva York-Guayaquil.</t>
  </si>
  <si>
    <t>Cumplimiento de los procesos de contratación pública, administración de bienes y servicios, gestión de servicios generales, gestión presupuestaria, de contabilidad y tesorería, gestión de remuneraciones, gestión de desarrollo de software, gestión de mesa de servicios, gestión de los servicios de telecomunicaciones, gestión de asesoría jurídica y patrocinio, gestión de comunicación interna y externa y gestión de planificación, seguimiento y evaluación de planes y proyectos.</t>
  </si>
  <si>
    <t>Se ha cumplido con el Plan de Intervención de Asentamientos Humanos Irregulares en el primer Trimestre, se realizó 88 inspecciones y controles de Asentamientos Humanos Irregulares, de un total de 106  inspecciones y operativos de control planificados.</t>
  </si>
  <si>
    <t>israel rivera</t>
  </si>
  <si>
    <t>Programa atado a proyecto de inversión Rehabilitación de la Infraestructura Física de los Centros de Desarrollo Infantil, Gerontológicos y Personas con Discapacidad</t>
  </si>
  <si>
    <t>MAYRA ESTEVEZ TRUJILLO</t>
  </si>
  <si>
    <t>Durante el cuarto trimestre del 2021 se ejecutaron acciones de apoyo, en el marco de la planificación operativa anual, que permitieron efectuar las actividades técnicas priorizadas.
Resultados:
ENE - MAR: 10,46%
ABR - JUN: 10,91%
JUL- SEP: 52,92%
OCT - DIC: 25,71%
Cumpliendo con el 100% de los programado.</t>
  </si>
  <si>
    <t>Número de proyectos planificados con la participación de la colectividad</t>
  </si>
  <si>
    <t>Satisfacción al Usuario Externo</t>
  </si>
  <si>
    <t>0.00</t>
  </si>
  <si>
    <t>En este trimestre se registraron 26.681 en Consulta Externa; 1.444 en Hospitalización y 3.173 en Emergencia</t>
  </si>
  <si>
    <t>SECRETARÍA TÉCNICA DE ASENTAMIENTOS HUMANOS IRREGULARES</t>
  </si>
  <si>
    <t>Durante el período de reporte se realizó el trabajo de gabinete de las hojas geológicas 1:100.000 Ambato, Riombamba y Chanduy para un total de 1 hoja dado que el trabajo de gabinete corresponde al 33% de un hoja elaborada. Como valor base se encontraban 49 hojas, para un total de 50 elaboradas. Con respecto al valor planificado de 151 hojas, se tiene un porcentaje de avance del 33,11%</t>
  </si>
  <si>
    <t>La programación y resultado de cada trimestre no son acumulables, 273.579 niños y niñas de 3 y 4 años matriculados en instituciones educativas fiscales en el periodo escolar 2020-2021 (Costa y Sierra). Fuente: Archivo Maestro de Instituciones Educativas - AMIE, 31-mar-2021.</t>
  </si>
  <si>
    <t>GESTION PARA LA SOSTENIBILIDAD ESTABILIDAD Y CONSISTENCIA DE LAS FINANZAS PUBLICAS</t>
  </si>
  <si>
    <t>Este indicador se cumplirá en el IV trimestre del 2021. Sin embargo, se han implementado varias estrategias para el cumplimiento de este indicador, como normativa expedida/actualizada, gestión estratégica de la Vinculación, Innovación Social, formación en artes escénicas, difusión nacional e internacional de la Producción Artística Universitaria, organización de eventos Interculturales nacionales e internacionales e investigación Intercultural en Artes Escénicas.</t>
  </si>
  <si>
    <t>un valor de 2.391.948,45 dólares, corresponde a gasto corriente, mientras que un valor de 15.381.744,42 dólares, que se encuentra en el grupo 84 le corresponde a inversión para los proyectos a ser transferidos, es por eso que el nivel de ejecución es muy baja en referencia a lo codificado, dentro de lo planificado intituional se está cumpliendo con lo planificado</t>
  </si>
  <si>
    <t>1768183870001</t>
  </si>
  <si>
    <t>A través de la unidad de titulación se tiene planificado graduar a los estudiantes en el tercer trimestre del 2021.</t>
  </si>
  <si>
    <t>Los cambios realizados por Ministerio de Economía y Finanzas; en la asignación presupuestaria y el cambio en el manejo de los sistemas, no permitió contar con el presupuesto desde el inicio del año, por tanto los procesos de contratación se han visto retrasados.</t>
  </si>
  <si>
    <t>Se encuentran aprobados 20 proyectos, de los cuales 12 están financiados con fuente de inversión aprobados con dictament favorable de inclusión al PAI 2020 segun Oficio Nro. STPE-SPN-2021-0280-OF, del 9 de abril 2021.; y 8 aprobados con gasto corrieente institucional.CONVENIOS Y ACUERDOS SUSCRITOS: Hasta Junio 2021  se han firmado11  convenios y 16 Actas de compromiso  para prácticas pre profesionales y proyectos de vinculación con la comunidad. Se realizaron 20  eventos de capacitación,  beneficiando hasta junio 2021  un total de 15486 personas, según Plan de Capacitación continua de la IES.</t>
  </si>
  <si>
    <t>-2.945 encuestas de satisfacción ciudadana a nivel nacional
-20.137 controles de calidad a los procesos operativos a nivel nacional
-435 solicitudes de verificación de líneas telefónicas suspendidas
-25% de cumplimiento del Plan Estratégico de Mejora de Clima Laboral
-3 campañas de comunicación y 500 boletines de prensa y comunicados realizados
-217 vinculaciones a escala nacional, beneficiando a 4955 ciudadanos
-714 personas adiestradas a nivel nacional
-Respecto al Plan de Capacitación Inst. se ha capacitado a 183 servidores a nivel nacional en 39 eventos ejecutados.
-94,35% de optimización cero papeles del último período.
-Suscripción de 7 nuevos convenios:5 con GADs,1 inst.pública y 1 con universidad.</t>
  </si>
  <si>
    <t>Se logró el 100% de la meta planificada en cuanto a satisfacción en la atención al usuario externo, considerando para este análisis los principales servicios que presta la institución:
 i) Inscripción, habilitación y actualización de usuarios en el SNCP evaluado por el Índice de satisfacción brindada por los asesores a los usuarios atendidos en ventanillas, siendo la meta la meta mensual de 4,83.
  ii) Porcentaje del cumplimiento del cronograma de eventos de capacitación.</t>
  </si>
  <si>
    <t>Se aprobó cartografía Multiescala 5K en formato *. gdb de 4254 km2: ALTIMETRIA (4530 Km2). PLANIMETRIA (4254 Km2). *.gdb (4254 Km2). Se presenta 54 km2 en más de lo planificado, porque se obtiene de sumatoria de bloques íntegros trabajados durante el trimestre (no se puede afectar integración de bloques solo para coincidencia de valores). Igualmente podría haber trimestres que por ello no se alcanzaría la producción trimestral planificada. Aplicación de planes de acción presentados como: Capacitación/sociabilización periódica a todo el personal del Proceso. Estabilidad del personal técnico en producción Multiescala</t>
  </si>
  <si>
    <t>En el mes de septiembre se emite por parte de las entidades rectoras del Presupuesto, el AJUSTE PYF 2021; EN APLICACIÓN DE PORCENTAJES DE DISTRIBUCIÓN 2021 INFORMADOS POR EL SENESCYT Y APROBADOS POR CES Y PRESIDENCIA, en la disminución de recursos FOPEDEUPO a la Institución afectando la liquidez, la planificación y la gestión institucional.</t>
  </si>
  <si>
    <t>Durante el año 2021 se fortaleció el vínculo con la comunidad a través de la atención primaria en salud.
Se fortaleció el programa de becas garantizando el acceso a los estudiantes que por su desempeño académico,condición socioeconómica o participación en los diversos programas se hagan acreedores de beca, y velar por su permanencia en la institución.
Se fomentó el arte y la cultura a través de campañas promocionales para la participación de estudiantes en actividades artísticas.
Identificación de grupos vulnerables en la población estudiantil de la ESPAM MFL mediante la aplicación de encuestas biopsicosocial y socioeconómica.
Ejecución del programa integral de prevención y reducción del consumo de alcohol, tabaco y otras drogas, embarazo precoz y abusos.
Se hizo seguimiento a estudiantes con bajo rendimiento académico y comportamiento actitudinal no adecuado.
Se aplicaron procedimientos para erradicar la discriminación.
Se realizó seguimiento a graduados mediante la aplicación de encuestas de satisfacción y de empleabilidad.
Desarrollo de consejos consultivos.
Se cumplió con la ejecución de 16 proyectos de vinculación con la comunidad llegando a más de 200000 beneficiarios directos y 50000 beneficiarios indirectos aproximadamente.</t>
  </si>
  <si>
    <t>1768168210001</t>
  </si>
  <si>
    <t>Garantiza los procesos electorales de manera transparente, eficiente, inclusiva en todas sus fases, además de una promoción electoral, fiscalización y participación política en igualdad de condiciones.</t>
  </si>
  <si>
    <t>LA INCORPORACIÓN DE LOS GRADUADOS DE LAS DIFERENTES CARRERAS DE LA ULEAM EN EL SEGUNDO SEMESTRE 2021 FUE DE 1.185 ESTUDIANTES, DANDO UN TOTAL DE 2.475 GRADUADOS EN EL 2021. CABE SEÑALAR QUE SE GRADUARON 112 ESTUDIANTES MÁS A LOS SEÑALADOS EN EL INFORME DEL I SEMESTRE.</t>
  </si>
  <si>
    <t>El programa 57 tiene metas semestrales y contempla el registro de informes elaborados, Informes especializados y estudios de eventos peligrosos en zonas de alta vulnerabilidad y La conformidad Técnica en Gestión de Riesgos emitidos para proyectos de inversión pública (Sector Agua y Saneamiento, Sector Movilidad y Transporte) con financiamiento multilateral, en los cuales se está trabajando y en los siguientes reportes se colocará el avance correspondiente.</t>
  </si>
  <si>
    <t>Durante el segundo trimestre el CNIG, ha generado valiosos insumos técnicos en el marco de sus atribuciones constitucionales, que han permitido asegurar la transversalización del enfoque de Género en las políticas públicas y en la gestión de varias instituciones del sector público, ha generado espacios para el fortalecimiento de capacidades técnicas en género y de coordinación interinstitucional, para el cumplimiento del principio constitucional de igualdad y no discriminación. Por otro lado ha formulado lineamientos de política y generado información estratégica sobre la situación de las Mujeres y personas LGBTI, además de instrumentos técnico jurídicos para la observancia del ejercicio de los derechos humanos.</t>
  </si>
  <si>
    <t>ALEX GUAYASAMIN</t>
  </si>
  <si>
    <t>Se logró el 100% de la meta planificada en cuanto a satisfacción en la atención al usuario externo, considerando para este análisis los principales servicios que presta la institución: i) Inscripción, habilitación y actualización de usuarios en el SNCP evaluado por el Índice de satisfacción brindada por los asesores a los usuarios atendidos en ventanillas  ii) Porcentaje del cumplimiento del cronograma de eventos de capacitación. Los restantes servicios son evaluados de forma semestral.</t>
  </si>
  <si>
    <t>INSTITUTO NACIONAL DE EVALUACIÓN EDUCATIVA</t>
  </si>
  <si>
    <t>galo fernando espinoza</t>
  </si>
  <si>
    <t>Yessica viviana mosquera saavedra</t>
  </si>
  <si>
    <t>Al segundo semestre se alcanzaron 812 profesionales graduados de los cuales 667 son de grado y 145 son profesionales de posgrado. Al año se alcanzaron 1466 profesionales graduados de los cuales 1261 son graduados de grado y 205 profesionales de posgrado. El sistema no permitió registrar el total de profesionales graduados alcanzados en el año, solo permite un exceso de hasta el 25%, es por ello que consta el total en el sistema de 1416 profesionales graduados.</t>
  </si>
  <si>
    <t>INVESTIGACIONES CIENTÍFICAS (58 proyectos de investigación con informes de cierre, 30 nuevas propuestas de proyectos de investigación)</t>
  </si>
  <si>
    <t>0968559740001</t>
  </si>
  <si>
    <t>En el segundo trimestre se desarrollaron 216 proyectos de labor comunitaria, lo cual se presenta y evidencia en el oficio No LCE-AREA-DPU-0039-21. Cabe destacar el aporte a la sociedad que brindan los proyectos de labor comunitaria, a través de la interacción entre la academia y el sector agrícola y productivo del Ecuador, que pese a esta situación de emergencia sanitaria que se vive a nivel mundial y en el Ecuador, la Universidad Agraria del Ecuador ha establecido mecanismos y espacios que fomenten el desarrollo de estos proyectos, que benefician de manera directa a la comunidad universitaria y la sociedad en general.</t>
  </si>
  <si>
    <t>36.047 trámites ciudadanos atendidos.
321 comunicaciones del sector público o privado en respuesta a consultas de Coactivas.
5 solicitudes de convenios de pago de coactivas.
2 registros de medidas cautelares casos especiales.
7 eventos de capacitación nacionales.
4 solicitudes de convenio de pago 50% contribuciones.
5 solicitudes de convenios de pago de coactivas.
520.350 impresiones y personas alcanzadas por publicaciones en redes sociales institucionales (Twitter &amp; Facebook).
962.711 accesos a portales de información, estudios y publicaciones de la SCVS.
Implementación en la nube de Claro, infraestructura que permita agilitar las consultas en el portal de información. 
Cambio en la programación para agilitar el sistema de consultas en el portal de información. 
Restricción de accesos no autorizados y de procesos automatizados (RPA) para mejorar los accesos a la información.</t>
  </si>
  <si>
    <t>Tasa</t>
  </si>
  <si>
    <t>1360034020001</t>
  </si>
  <si>
    <t>II TRIMESTRE: DURANTE EL PERÍODO ABRIL-JUNIO SE EJECUTÓ EL 25% DE LO PLANIFICADO, CONSIDERANDO LOS GASTOS DE OPERACIÓN Y FUNCIONAMIENTO INSTITUCIONAL</t>
  </si>
  <si>
    <t>fernanda alvarado ochoa</t>
  </si>
  <si>
    <t>Sin Resultado, Programa atado a proyecto de inversión</t>
  </si>
  <si>
    <t>Objetivo 13: Promover la gestión integral de los recursos hídricos</t>
  </si>
  <si>
    <t>Se ha ejecutado el 100% de las actividades programadas de predios titulados para el tercer trimestre 2021.</t>
  </si>
  <si>
    <t>El responsable de la Unidad de Vinculación, responde formalmente a la Unidad de Planificación, que por efectos de la Pandemia no se han podido implementar proyectos durante el primer trimentre del año 2021</t>
  </si>
  <si>
    <t>DIRECCIÓN NACIONAL DE REGISTROS PÚBLICOS</t>
  </si>
  <si>
    <t>Ejecución del Presupuesto 100%</t>
  </si>
  <si>
    <t>Este segundo trimestre, el Consejo Nacional de Salud ha logrado ejecutar sus actividades de manera eficiente, contribuyendo con la construcción, fortalecimiento y sostenibilidad del Sistema Nacional de Salud con la correcta aplicación de las políticas públicas, normas e instrumentos técnicos, generando productos: 1) Cumplimiento de la primera fase de recepción de solicitudes de inclusión, exclusión o modificación de medicamentos para Cuadro Nacional de Medicamentos Básicos XI revisión; y, 2) Elaboración de la propuesta de la Política Nacional de Desarrollo de los Recursos Humanos en Salud.</t>
  </si>
  <si>
    <t>La administración central de la UEB cumple con muchas actividades, racionales, técnicas, jurídicas y permanentes, que tienen por objeto planificar, organizar, dirigir, coordinar, controlar y evaluar el funcionamiento de los servicios públicos que presta la institución.
Además el fin de la administración central es prestar servicios eficientes y eficaces para satisfacer necesidades generales y lograr el desarrollo económico, social y cultural de la institución. Para obtener estos resultados la administración central de la UEB ha formulado varios  objetivos estratégicos, ha trazado políticas, elegido procedimientos, ha decidido correctamente, ha ejecutado las resoluciones y ha controlado las acciones de los servidores.</t>
  </si>
  <si>
    <t>La UNAE cuenta con 45 publicaciones científicas, que incluyen: 30 Artículos, 5 Libros y 10 Capítulos de libros</t>
  </si>
  <si>
    <t>PAMELA PALADINES MONTIEL</t>
  </si>
  <si>
    <t>CONTROL Y PROMOCION DE COMPANIAS Y MERCADO DE VALORES</t>
  </si>
  <si>
    <t>Información reservada, se ha cumplido con las operaciones de control para la protección del territorio nacional aéreo, terrestre y marítimo. Presupuesto que aportó en el cumplimiento de estas actividades el I trimestre 2021: USD $ 258746366.01</t>
  </si>
  <si>
    <t>Programa presupuestario destinado al pago de arrastres de obligaciones contraidas en añios anteriores en el ejercicio fiscal 2021 este programa no registro codificado de ningún valor</t>
  </si>
  <si>
    <t>CONSEJO NACIONAL PARA LA IGUALDAD DE PUEBLOS Y NACIONALIDADES</t>
  </si>
  <si>
    <t>Durante el segundo trimestre del 2021 se han desarrollado las actividades del programa administración central de una manera más regular, en relación al año anterior, existe un retraso en la ejecución de algunas actividades por falta de financiamiento, pero las actividades contempladas en el presupuesto se han ejecutado casi en su totalidad.</t>
  </si>
  <si>
    <t>LABORATORIO ESPECIALIZADO VIGILANCIA EPIDEMIOLOGICA Y DE SALUD PUBLICA</t>
  </si>
  <si>
    <t>En el primer semestre del 2021 se realizaron 5 evaluaciones: Quiero Ser Maestro Intercultural Bilingüe (QSMAIB)  ¿ Piloto 2021, QSMAIB Conocimientos Específicos, QSMAIB Inglés 2021 y Fortalecimiento de Aprendizajes EGB y BGU; 2 instrumentos evaluados con pruebas estadísticas son: QSMAIB Conocimientos Específicos y Ser Estudiante 2021 Piloto. 818 ítems elaborados y validados. Se desarrollaron 3 estudios: Involucramiento Parental y Rendimiento Académico en Estudiantes de Séptimo Año de Educación General Básica, Trabajo infantil en los Estudiantes de Cuarto de Educación General Básica y Boletín Interés lector y su incidencia en la Prueba Ser Estudiante del ciclo 2018-2019. Se generaron 1403 informes micros para la evaluación QSMAIB.</t>
  </si>
  <si>
    <t>Se ejecuta el 29.71% de lo programado, que contempla pagos de personal, servicios básicos, instalación, mantenimiento y reparaciones, seguridad y vigilancia, servicio de limpieza especializada de los laboratorios y otros rubros propios de la gestión institucional.  Durante el periodo 2021 se ha alcanzado el 94.31% de ejecución presupuestaria, pese a los nudos críticos presentados como cambios administrativos y estados de emergencia ocasionados por la pandemia.</t>
  </si>
  <si>
    <t>Al 31 de diciembre, la Subsecretaria de Preparación y Respuesta realizó: El 100% de avance de los componentes del PNR que cuentan con herramientas metodológicas, desarrolladas. 10 Equipos de Primera Respuesta acreditados. 18 simulacros y/o Simulaciones ejecutadas con la articulación de COE Cantonal, Provincial, Nacional y/o Binacional. 100% de personas atendidas por el SNGRE con asistencia humanitaria en cumplimiento con el procedimiento para la gestión de entrega de bienes de asistencia humanitaria. 285 Voluntarios de Protección Civil especializados en temas de gestión de 
riesgos.</t>
  </si>
  <si>
    <t>Durante este trimestre, las dos aprobaciones obtenidas permitirá que los proyectos de investigación que corresponde a líneas de investigación priorizadas por el Ministerio de Salud Pública, puedan iniciar su ejecución en el año 2022. Durante el periodo 2021 se ha logrado ejecutar el 94,75% del presupuesto destinado para Investigación y Transferencia Tecnológica, pese a la emergencia sanitaria actual, se ha logrando cumplir con las actividades planificadas generando productos como: asesorías a la academia, convenios suscritos con la academia, publicación de investigaciones, eventos de trasferencia tecnológica, formulación de nuevas investigaciones plasmado en proyectos en beneficio de la Salud Pública del país.</t>
  </si>
  <si>
    <t>dayana chaves</t>
  </si>
  <si>
    <t>El monto de aprehensiones de mercancías corresponde a los controles realizados por el Cuerpo de Vigilancia Aduanera y Dirección Nacional de Intervención de productos ingresados de manera NO formal al país. Para este trimestre el monto de las aprehensiones fue de 22,3 millones.</t>
  </si>
  <si>
    <t>MINISTERIO DE PRODUCCION COMERCIO EXTERIOR INVERSIONES Y PESCA</t>
  </si>
  <si>
    <t>1768186030001</t>
  </si>
  <si>
    <t>Estabilizar el servicio público de energía eléctrica en condiciones de calidad, confiabilidad, continuidad, seguridad y resiliencia en las zonas afectadas por el terremoto del 16 de abril de 2016, a través de la reconstrucción del sistema eléctrico y la infraestructura que sufrieron daños con el evento sísmico.</t>
  </si>
  <si>
    <t>1768182040001</t>
  </si>
  <si>
    <t>USO GESTION DEL SUELO Y CATASTROS</t>
  </si>
  <si>
    <t>EDUARDO CADENA</t>
  </si>
  <si>
    <t>Se ha cumplido de a acuerdo a la programación</t>
  </si>
  <si>
    <t>Se cumplió con la programación en el primer trimestre</t>
  </si>
  <si>
    <t>Se han planteado 3 objetivos estratégicos homologados con 5 indicadores, de estos se han cumplido los 4 al 100%; 1 al  95.63% el mismo que hace referencia a la ejecución del presupuestaria</t>
  </si>
  <si>
    <t>gloria suntaxi ortega</t>
  </si>
  <si>
    <t>En el período enero a septiembre del 2021 se alcanzó el 98.65% de documentos generados con el uso de firma electrónica correspondiente al indicador Porcentaje de optimización Cero Papeles con el Sistema de Gestión Documental Quipux, y el Porcentaje de Cumplimiento del Plan Estratégico de Mejora del Clima Laboral, se cumplió al 100%.</t>
  </si>
  <si>
    <t>Objetivo 6: Garantizar el  derecho a la salud integral, gratuita y de calidad.</t>
  </si>
  <si>
    <t>Alumnos matriculados</t>
  </si>
  <si>
    <t>Se realizaron 155 publicaciones científicas en revistas indexadas. En el mes de Abril el MEF asigno el presupuesto, en el mes de mayo se iniciaron los procesos contractuales.</t>
  </si>
  <si>
    <t>glenda medina</t>
  </si>
  <si>
    <t>EL PORCENTAJE EJECUTADO REFLEJA QUE NO SE OBTUVIERON LOS RECURSOS ECONÓMICOS DISPOBLES EN EL PRIMER TRIMESTRE, PARA UNA MEJOR EJECUCIÓN</t>
  </si>
  <si>
    <t>En el año 2021: 
¿ Los resultados del Nivel de Satisfacción del Usuario Externo, superan la categoría de punto crítico (4/5 o 80%); pues se obtuvo un nivel de satisfacción del 92.32%.
Se cumplió con el indicador Porcentaje de optimización Cero Papeles con el Sistema de Gestión Documental Quipux, cerrando en el mes de junio con 2688 documentos generados con el uso de firma electrónica  generados en el Sistema de Gestión alcanzando como resultado en la institución el 95,22%.
¿ El Porcentaje de Cumplimiento del Plan Estratégico de Mejora del Clima Laboral, se cumplió al 100% pues la DITH  elaboró, en coordinación con el MDT, la Matriz del Plan Estratégico de Mejora del Clima Laboral Ineval 2021 PEM</t>
  </si>
  <si>
    <t>EVALUACION ACREDITACION Y ASEGURAMIENTO DE LA CALIDAD DEL SISTEMA DE EDUCACION SUPERIOR</t>
  </si>
  <si>
    <t>Alumnos Graduados</t>
  </si>
  <si>
    <t>Carreras, programas aprobados y normativas expedidas para el Sistema de Educación Superior</t>
  </si>
  <si>
    <t>¿ Datos obtenidos a través del sistema ESIGEF, se ha ejecutado el 2'135.432,88 hasta el tercer trimestre del período 2021. Dando un porcentaje del 69,43%
¿ Recaudación acumulada en el tercer trimestre de los servicios que presta el SENADI, fue de 8'186.404,1</t>
  </si>
  <si>
    <t>Durante el Segundo Trimestre del 2021 se han alcanzado las siguientes metas:
	50 actividades de sensibilización para la cultura de la donación
	60 córneas provistas para trasplantes al Sistema Nacional Integrado de Donación y Trasplantes
	100% de satisfacción de la calidad de tejido implantado
3 auditorías realizadas a los establecimientos de salud y coordinaciones zonales INDOT sobre el cumplimiento de documentos normativos
En el segundo trimestre del 2021 se efectuaron 130 trasplantes entre ellos tenemos:
o	5 trasplante renal con donante vivo
o	9 trasplantes renal con donante cadavérico
o	1 trasplante hepático
o	115 trasplantes de corneas</t>
  </si>
  <si>
    <t>INVESTIGACIONES CIENTIFICAS EJECUTADAS</t>
  </si>
  <si>
    <t>GOBIERNO DIGITAL</t>
  </si>
  <si>
    <t>NO SE ASIGNA NINGUN VALOR PERMANENTE POR CUANTO DESDE EL AÑO 2015 ESTE PROGRAMA SE REEMPLAZÓ POR EL 82</t>
  </si>
  <si>
    <t>Se registra meta 0 en el periodo de evaluación, el indicador es discreto por periodo, no acumula resultados y es semestral. Ene-Sep 2021 se abasteció una demanda de potencia máxima del país de 4101.7 MW, con un pico de 4480.6 MW considerando exportaciones; y, en el ámbito nacional, 20038.5 GWh de demanda de energía, mediante el despacho económico de los recursos de generación, minimizando el costo de operación. Se obtuvo una participación de generación renovable total del 92.9%; siendo el 91.9% de generación hidroeléctrica y 1.0% de otras fuentes no convencionales. La operación del sistema requirió de generación termoeléctrica del 6.0% y de importaciones del 1.1% (223.3 GWh). Se exportó el volumen total de 412.1 GWh, de los cuales el 90.6% fueron transferidos a Colombia y el 9.4% a Perú.</t>
  </si>
  <si>
    <t xml:space="preserve">JUNTA DE POLÍTICA Y REGULACIÓN FINANCIERA </t>
  </si>
  <si>
    <t>Incentivar una sociedad participativa, con un Estado cercano al servicio de la ciudadanía</t>
  </si>
  <si>
    <t xml:space="preserve">Fortalecer las capacidades del estado con énfasis en la administración de justicia y eficiencia en los procesos de regulación y control, con independencia y autonomía </t>
  </si>
  <si>
    <t>Resoluciones de regulación financiera, de valores, de seguros y medicina prepagada</t>
  </si>
  <si>
    <t>Desde el 12 de octubre de 2021, fecha en la que la JPRF inicia sus actividades técnicas, administrativas y financieras, sus miembros y su equipo de trabajo técnico y jurídico han emitido 9 resoluciones.
Entre las principales resoluciones publicadas en la página web, se destacan las siguientes:
• Mediante Resolución No. JPRF-F-2021-004 se estableció las tasas de interés activas máximas que entrarán en vigencia a partir del 01 de enero del 2022.
• Mediante resolución No. JPRF-F-2021-008 se extendió el plazo de la norma que establecía que sólo hasta el 31 de diciembre del 2021, las entidades financieras registrarían en las cuentas vencidas, los créditos que no hubieren sido pagados 61 días después de la fecha de vencimiento.
Medio de verificación: https://jprf.gob.ec/resoluciones-de-la-junta-de-politica-y-regulacion-financiera/</t>
  </si>
  <si>
    <t>Johanna Belalcázar
Planificación Seguimiento y Evaluación</t>
  </si>
  <si>
    <t>María Paulina Vela
Presidente de la Junta de Política y Regulación Financiera</t>
  </si>
  <si>
    <t>1790819442001</t>
  </si>
  <si>
    <t>ADM CENTRAL VS. AGREGADOR DE VALOR</t>
  </si>
  <si>
    <t>Avance/Ejecutado (Ajustado al 100%)</t>
  </si>
  <si>
    <t>RUC PROGRAMAS</t>
  </si>
  <si>
    <t>ADMINISTRACIÓN CENTRAL</t>
  </si>
  <si>
    <t>AGREGADOR DE VALOR</t>
  </si>
  <si>
    <t>1. Económico</t>
  </si>
  <si>
    <t>2. Social</t>
  </si>
  <si>
    <t>3. Seguridad Integral</t>
  </si>
  <si>
    <t>4. Transición Ecológica</t>
  </si>
  <si>
    <t>5. Institucional</t>
  </si>
  <si>
    <t>GABINETE SECTORIAL DE EDUCACIÓN</t>
  </si>
  <si>
    <t>GABINETE SECTORIAL DE SEGURIDAD</t>
  </si>
  <si>
    <t>GABINETE SECTORIAL ECONÓMICO</t>
  </si>
  <si>
    <t>GABINETE SECTORIAL PRODUCTIVO</t>
  </si>
  <si>
    <t>GABINETE SECTORIAL SOCIAL</t>
  </si>
  <si>
    <t>SIN GABINETE</t>
  </si>
  <si>
    <t>GABINETE ESTRATÉGICO</t>
  </si>
  <si>
    <t xml:space="preserve">Gabinete Sectorial </t>
  </si>
  <si>
    <t>Entidad Responsable</t>
  </si>
  <si>
    <t xml:space="preserve">Zona de Planificación </t>
  </si>
  <si>
    <t>Código de Programa</t>
  </si>
  <si>
    <t>Nombre del Programa</t>
  </si>
  <si>
    <t>Objetivo PND 2017-2021</t>
  </si>
  <si>
    <t>Eje PND 2017 - 2021</t>
  </si>
  <si>
    <t>Número de Objetivo PND 2017 - 2021</t>
  </si>
  <si>
    <t>Eje PND 2021 - 2025</t>
  </si>
  <si>
    <t>Número de Objetivo PND 2021 - 2025</t>
  </si>
  <si>
    <t>Objetivo PND 2021-2025</t>
  </si>
  <si>
    <t xml:space="preserve">Resultado Periodo </t>
  </si>
  <si>
    <t>Unidad de Medida</t>
  </si>
  <si>
    <t>Programación Programa I Trimestre</t>
  </si>
  <si>
    <t>Programación Programa II Trimestre</t>
  </si>
  <si>
    <t>Programación Programa 
III Trimestre</t>
  </si>
  <si>
    <t>Programación Programa IV Trimestre</t>
  </si>
  <si>
    <t>Avance año 2020</t>
  </si>
  <si>
    <t>Programación anual
2021</t>
  </si>
  <si>
    <t>Avance Programa I Trimestre</t>
  </si>
  <si>
    <t>Avance 
Programa II Trimestre</t>
  </si>
  <si>
    <t>Avance Programa III Trimestre</t>
  </si>
  <si>
    <t>Avance 
Programa IV Trimestre</t>
  </si>
  <si>
    <t>Ejecución anual 2021</t>
  </si>
  <si>
    <t>Alerta 
(ejecucion meta -% Semaforización)</t>
  </si>
  <si>
    <t>Avance/
Ejecutado (Alerta)</t>
  </si>
  <si>
    <t>Codificado Reportado
USD</t>
  </si>
  <si>
    <t>Devengado Reportado
USD</t>
  </si>
  <si>
    <t>Alerta
(ejecucion presupuestaria -% Semaforización)</t>
  </si>
  <si>
    <t>Codificado  
Finanzas
USD</t>
  </si>
  <si>
    <t>Devengado 
Finanzas 
USD</t>
  </si>
  <si>
    <t>Dev/Cod (%) Alerta</t>
  </si>
  <si>
    <t xml:space="preserve">Observación II Trimestre </t>
  </si>
  <si>
    <t xml:space="preserve">Observación III Trimestre </t>
  </si>
  <si>
    <t xml:space="preserve">Observación IV Trimestre </t>
  </si>
  <si>
    <t xml:space="preserve">Observación I Trimestre </t>
  </si>
  <si>
    <t>NOMBRE ELABORADO</t>
  </si>
  <si>
    <t>NOMBRE APROBADO</t>
  </si>
  <si>
    <t>FECHA REGISTRO</t>
  </si>
  <si>
    <t>FECHA MODIFICACION</t>
  </si>
  <si>
    <t>ZONA 6</t>
  </si>
  <si>
    <t>016004626000176</t>
  </si>
  <si>
    <t>85% a 100%</t>
  </si>
  <si>
    <t>ZONA 9</t>
  </si>
  <si>
    <t>176000104000129</t>
  </si>
  <si>
    <t>ZONA 3</t>
  </si>
  <si>
    <t>166001870000123</t>
  </si>
  <si>
    <t>0% a 69,99%</t>
  </si>
  <si>
    <t>166001870000155</t>
  </si>
  <si>
    <t>176000244000120</t>
  </si>
  <si>
    <t>ZONA 5</t>
  </si>
  <si>
    <t>ZONA 8</t>
  </si>
  <si>
    <t>ZONA 1</t>
  </si>
  <si>
    <t>ZONA 4</t>
  </si>
  <si>
    <t>ZONA 7</t>
  </si>
  <si>
    <t>ZONA 2</t>
  </si>
  <si>
    <t>Columna1</t>
  </si>
  <si>
    <t>Columna2</t>
  </si>
  <si>
    <t>Columna3</t>
  </si>
  <si>
    <t>Columna4</t>
  </si>
  <si>
    <t>Progreso Meta Física</t>
  </si>
  <si>
    <t>Progreso Ejecución Presupuestaria</t>
  </si>
  <si>
    <t>SECRETARÍA NACIONAL DE PLANIFICACIÓN 
SUBSECRETARÍA DE  SEGUIMIENTO 
SEGUIMIENTO A LA PLANIFICACIÓN INSTITUCIONAL AL IV TRIMESTRE 2021 - PROGRAMAS INSTITUCIONALES</t>
  </si>
  <si>
    <r>
      <rPr>
        <b/>
        <sz val="10"/>
        <color indexed="8"/>
        <rFont val="Calibri"/>
        <family val="2"/>
        <scheme val="minor"/>
      </rPr>
      <t xml:space="preserve">Fuente: </t>
    </r>
    <r>
      <rPr>
        <sz val="10"/>
        <color indexed="8"/>
        <rFont val="Calibri"/>
        <family val="2"/>
        <scheme val="minor"/>
      </rPr>
      <t>Módulo de Seguimiento a la Planificación Institucional-SIPeIP de la Secretaría Nacional de Planificación, corte al 31 de diciembre de 2021. Base e-SIGEF del Ministerio de Economía y Finanzas, corte al 31 de diciembre de 2021.</t>
    </r>
  </si>
  <si>
    <r>
      <rPr>
        <b/>
        <sz val="10"/>
        <color indexed="8"/>
        <rFont val="Calibri"/>
        <family val="2"/>
        <scheme val="minor"/>
      </rPr>
      <t>Elaboración base:</t>
    </r>
    <r>
      <rPr>
        <sz val="10"/>
        <color indexed="8"/>
        <rFont val="Calibri"/>
        <family val="2"/>
        <scheme val="minor"/>
      </rPr>
      <t xml:space="preserve">  DTI/DSPYPP</t>
    </r>
  </si>
  <si>
    <t>Notas:</t>
  </si>
  <si>
    <r>
      <t xml:space="preserve">Semaforización: </t>
    </r>
    <r>
      <rPr>
        <b/>
        <sz val="10"/>
        <color rgb="FF92D050"/>
        <rFont val="Wingdings"/>
        <charset val="2"/>
      </rPr>
      <t></t>
    </r>
    <r>
      <rPr>
        <b/>
        <sz val="10"/>
        <color indexed="8"/>
        <rFont val="Calibri"/>
        <family val="2"/>
        <scheme val="minor"/>
      </rPr>
      <t xml:space="preserve"> 100% - 85,00%; </t>
    </r>
    <r>
      <rPr>
        <b/>
        <sz val="10"/>
        <color rgb="FFFFFF00"/>
        <rFont val="Wingdings"/>
        <charset val="2"/>
      </rPr>
      <t></t>
    </r>
    <r>
      <rPr>
        <b/>
        <sz val="10"/>
        <color indexed="8"/>
        <rFont val="Calibri"/>
        <family val="2"/>
        <scheme val="minor"/>
      </rPr>
      <t xml:space="preserve"> 84,99% - 70,00%;</t>
    </r>
    <r>
      <rPr>
        <b/>
        <sz val="10"/>
        <color rgb="FFFF0000"/>
        <rFont val="Calibri"/>
        <family val="2"/>
        <scheme val="minor"/>
      </rPr>
      <t xml:space="preserve"> </t>
    </r>
    <r>
      <rPr>
        <b/>
        <sz val="10"/>
        <color rgb="FFFF0000"/>
        <rFont val="Wingdings"/>
        <charset val="2"/>
      </rPr>
      <t></t>
    </r>
    <r>
      <rPr>
        <b/>
        <sz val="10"/>
        <color indexed="8"/>
        <rFont val="Calibri"/>
        <family val="2"/>
        <scheme val="minor"/>
      </rPr>
      <t xml:space="preserve"> 69,99% - 0%.</t>
    </r>
  </si>
  <si>
    <r>
      <t xml:space="preserve">Semaforización: </t>
    </r>
    <r>
      <rPr>
        <b/>
        <sz val="10"/>
        <color rgb="FF92D050"/>
        <rFont val="Wingdings"/>
        <charset val="2"/>
      </rPr>
      <t></t>
    </r>
    <r>
      <rPr>
        <b/>
        <sz val="10"/>
        <color rgb="FF000000"/>
        <rFont val="Calibri"/>
        <family val="2"/>
      </rPr>
      <t xml:space="preserve"> 100% - 85,00%; </t>
    </r>
    <r>
      <rPr>
        <b/>
        <sz val="10"/>
        <color rgb="FFFFFF00"/>
        <rFont val="Wingdings"/>
        <charset val="2"/>
      </rPr>
      <t></t>
    </r>
    <r>
      <rPr>
        <b/>
        <sz val="10"/>
        <color rgb="FF000000"/>
        <rFont val="Calibri"/>
        <family val="2"/>
      </rPr>
      <t xml:space="preserve"> 84,99% - 70,00%;</t>
    </r>
    <r>
      <rPr>
        <b/>
        <sz val="10"/>
        <color rgb="FFFF0000"/>
        <rFont val="Calibri"/>
        <family val="2"/>
      </rPr>
      <t xml:space="preserve"> </t>
    </r>
    <r>
      <rPr>
        <b/>
        <sz val="10"/>
        <color rgb="FFFF0000"/>
        <rFont val="Wingdings"/>
        <charset val="2"/>
      </rPr>
      <t></t>
    </r>
    <r>
      <rPr>
        <b/>
        <sz val="10"/>
        <color rgb="FF000000"/>
        <rFont val="Calibri"/>
        <family val="2"/>
      </rPr>
      <t xml:space="preserve"> 69,99% - 0%.</t>
    </r>
  </si>
  <si>
    <t>(2)  El monto del Presupuesto codificado de USD  11.866.680.505,09 y devengado de USD 11.124.438.967,60 de las entidades del PGE  incluye todas las fuentes de financiamiento al 31 de diciembre de 2021 y los grupos de gasto 51, 53, 56, 57, 58 y 63 excluyendo Tesoro Nacional; así como los grupos de gasto 96, 97, 99 atado a gasto corriente excluuendo Tesoro Nacional y grupo 84 no atado a proyectos.</t>
  </si>
  <si>
    <t>L</t>
  </si>
  <si>
    <t xml:space="preserve">(3) Para el seguimiento físico de  los programas institucionales, se consideró la estructrura programática de programas presupuestarios del Ministerio de Economía y Finanzas, los cuales están alineados a los Objetivos del Plan Creación de Oportunidades 2021-2025, contienen los resultados alcanzados en relación a la programación de metas y al presupuesto institucional.  </t>
  </si>
  <si>
    <t xml:space="preserve">(4) Conforme lo señalado en el Manual de Usuario del Módulo de Seguimiento a la Planificación Institucional (SIPeIP), en lo correspondiente al seguimiento a los programas institucionales, los montos del codificado y devengado sea del Programa de Administración Central o Programas Agregadores de Valor se contempla la desagregación del grupo de gasto 51 “remuneraciones” y demás grupos de gastos que aportan para alcanzar el producto.  En los casos de las entidades que no tienen desagregado el grupo de gasto 51 (Egresos en Personal) en el e-SIGEF, registran el codificado y devengado que corresponde a la nómina del personal de las áreas adjetivas en el Programa 01 “Administración Central y de las áreas sustantivas en los“Programas  Agregadores de Valor” que están codificados del 55 en adelante.
</t>
  </si>
  <si>
    <t xml:space="preserve">(1) 151 entidades tienen programas institucionales que recibieron recursos del Presupuesto General del Estado (Excluyendo Tesoro Nacional) reportaron el cumplimiento de metas físicas y ejecución presupuestaria de 469 Programas Institucionales, de los cuales  55 Programas ligados a Proyectos de Inversión (Hoja_BD_Prog-Inst_Atados Inversión). no forman parte del análisis. El total de Programas analizados corresponde a 414. La Junta de Regulación Política y Financiera, se crea con la Ley Orgánica Reformatoria al Código Orgánico Monetario y Financiero para la defensa de la dolarización, publicada en el Suplemento del Registro Oficial No. 443,del 3 de Mayo 2021, la institución entra en funciones administrativas financieras en octubre de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</si>
</sst>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hh:mm:ss"/>
  </numFmts>
  <fonts count="21">
    <font>
      <sz val="10"/>
      <color indexed="8"/>
      <name val="Arial"/>
      <family val="2"/>
    </font>
    <font>
      <sz val="10"/>
      <color indexed="8"/>
      <name val="Arial"/>
      <family val="2"/>
    </font>
    <font>
      <sz val="10"/>
      <color indexed="8"/>
      <name val="Arial"/>
      <family val="2"/>
    </font>
    <font>
      <sz val="10"/>
      <color rgb="FF000000"/>
      <name val="SansSerif"/>
      <family val="2"/>
    </font>
    <font>
      <sz val="9"/>
      <color rgb="FF000000"/>
      <name val="SansSerif"/>
      <family val="2"/>
    </font>
    <font>
      <sz val="10"/>
      <name val="Dialog"/>
    </font>
    <font>
      <sz val="18"/>
      <color indexed="8"/>
      <name val="Playbill"/>
      <family val="5"/>
    </font>
    <font>
      <sz val="18"/>
      <name val="Playbill"/>
      <family val="5"/>
    </font>
    <font>
      <sz val="10"/>
      <color indexed="8"/>
      <name val="Calibri"/>
      <family val="2"/>
      <scheme val="minor"/>
    </font>
    <font>
      <b/>
      <sz val="10"/>
      <color indexed="8"/>
      <name val="Calibri"/>
      <family val="2"/>
      <scheme val="minor"/>
    </font>
    <font>
      <b/>
      <sz val="10"/>
      <color indexed="8"/>
      <name val="Arial"/>
      <family val="2"/>
    </font>
    <font>
      <b/>
      <sz val="10"/>
      <color rgb="FF92D050"/>
      <name val="Wingdings"/>
      <charset val="2"/>
    </font>
    <font>
      <b/>
      <sz val="10"/>
      <color rgb="FFFFFF00"/>
      <name val="Wingdings"/>
      <charset val="2"/>
    </font>
    <font>
      <b/>
      <sz val="10"/>
      <color rgb="FFFF0000"/>
      <name val="Calibri"/>
      <family val="2"/>
      <scheme val="minor"/>
    </font>
    <font>
      <b/>
      <sz val="10"/>
      <color rgb="FFFF0000"/>
      <name val="Wingdings"/>
      <charset val="2"/>
    </font>
    <font>
      <b/>
      <sz val="10"/>
      <color rgb="FF000000"/>
      <name val="Calibri"/>
      <family val="2"/>
    </font>
    <font>
      <b/>
      <sz val="10"/>
      <color rgb="FFFF0000"/>
      <name val="Calibri"/>
      <family val="2"/>
    </font>
    <font>
      <sz val="10"/>
      <color indexed="8"/>
      <name val="Arial"/>
      <family val="2"/>
    </font>
    <font>
      <sz val="18"/>
      <color indexed="8"/>
      <name val="Playbill"/>
    </font>
    <font>
      <sz val="18"/>
      <name val="Playbill"/>
    </font>
    <font>
      <sz val="10"/>
      <color rgb="FF000000"/>
      <name val="SansSerif"/>
    </font>
  </fonts>
  <fills count="4">
    <fill>
      <patternFill patternType="none"/>
    </fill>
    <fill>
      <patternFill patternType="gray125"/>
    </fill>
    <fill>
      <patternFill patternType="solid">
        <fgColor indexed="22"/>
        <bgColor indexed="9"/>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s>
  <cellStyleXfs count="1">
    <xf numFmtId="0" fontId="0" fillId="0" borderId="0"/>
  </cellStyleXfs>
  <cellXfs count="88">
    <xf numFmtId="0" fontId="0" fillId="0" borderId="0" xfId="0"/>
    <xf numFmtId="0" fontId="0" fillId="0" borderId="0" xfId="0" applyAlignment="1">
      <alignment vertical="center"/>
    </xf>
    <xf numFmtId="0" fontId="0" fillId="0" borderId="0" xfId="0" applyAlignment="1">
      <alignment wrapText="1"/>
    </xf>
    <xf numFmtId="4" fontId="0" fillId="0" borderId="0" xfId="0" applyNumberFormat="1" applyAlignment="1">
      <alignment wrapText="1"/>
    </xf>
    <xf numFmtId="3" fontId="2" fillId="0" borderId="1" xfId="0" applyNumberFormat="1" applyFont="1" applyBorder="1" applyAlignment="1">
      <alignment vertical="center" wrapText="1"/>
    </xf>
    <xf numFmtId="0" fontId="2" fillId="0" borderId="1" xfId="0" applyFont="1" applyBorder="1" applyAlignment="1">
      <alignment vertical="center" wrapText="1"/>
    </xf>
    <xf numFmtId="4" fontId="2" fillId="0" borderId="1" xfId="0" applyNumberFormat="1" applyFont="1" applyBorder="1" applyAlignment="1">
      <alignment vertical="center" wrapText="1"/>
    </xf>
    <xf numFmtId="164" fontId="0" fillId="0" borderId="1" xfId="0" applyNumberFormat="1" applyBorder="1" applyAlignment="1">
      <alignment vertical="center" wrapText="1"/>
    </xf>
    <xf numFmtId="0" fontId="0" fillId="0" borderId="0" xfId="0" applyAlignment="1">
      <alignment horizontal="center" vertical="center"/>
    </xf>
    <xf numFmtId="3" fontId="2" fillId="0" borderId="2" xfId="0" applyNumberFormat="1" applyFont="1" applyBorder="1" applyAlignment="1">
      <alignment vertical="center" wrapText="1"/>
    </xf>
    <xf numFmtId="0" fontId="2" fillId="0" borderId="3" xfId="0" applyFont="1" applyBorder="1" applyAlignment="1">
      <alignment vertical="center" wrapText="1"/>
    </xf>
    <xf numFmtId="164" fontId="0" fillId="0" borderId="3" xfId="0" applyNumberFormat="1" applyBorder="1" applyAlignment="1">
      <alignmen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0" borderId="7" xfId="0" applyBorder="1" applyAlignment="1">
      <alignment vertical="center" wrapText="1"/>
    </xf>
    <xf numFmtId="1" fontId="4" fillId="0" borderId="8" xfId="0" quotePrefix="1" applyNumberFormat="1" applyFont="1" applyFill="1" applyBorder="1" applyAlignment="1" applyProtection="1">
      <alignment horizontal="center" vertical="center" wrapText="1"/>
    </xf>
    <xf numFmtId="0" fontId="0" fillId="0" borderId="8" xfId="0" applyBorder="1" applyAlignment="1">
      <alignment vertical="center" wrapText="1"/>
    </xf>
    <xf numFmtId="14" fontId="3" fillId="0" borderId="8" xfId="0" applyNumberFormat="1" applyFont="1" applyFill="1" applyBorder="1" applyAlignment="1" applyProtection="1">
      <alignment horizontal="center" vertical="center" wrapText="1"/>
    </xf>
    <xf numFmtId="14" fontId="3" fillId="0" borderId="9" xfId="0" applyNumberFormat="1" applyFont="1" applyFill="1" applyBorder="1" applyAlignment="1" applyProtection="1">
      <alignment horizontal="center" vertical="center" wrapText="1"/>
    </xf>
    <xf numFmtId="10" fontId="0" fillId="0" borderId="8" xfId="0" applyNumberFormat="1" applyBorder="1" applyAlignment="1">
      <alignment vertical="center" wrapText="1"/>
    </xf>
    <xf numFmtId="10" fontId="5" fillId="0" borderId="1" xfId="0" applyNumberFormat="1" applyFont="1" applyBorder="1" applyAlignment="1">
      <alignment horizontal="center" vertical="center"/>
    </xf>
    <xf numFmtId="4" fontId="0" fillId="0" borderId="8" xfId="0" applyNumberFormat="1" applyBorder="1" applyAlignment="1">
      <alignment vertical="center" wrapText="1"/>
    </xf>
    <xf numFmtId="10" fontId="2" fillId="0" borderId="1" xfId="0" applyNumberFormat="1" applyFont="1" applyBorder="1" applyAlignment="1">
      <alignment vertical="center" wrapText="1"/>
    </xf>
    <xf numFmtId="4" fontId="2" fillId="0" borderId="1" xfId="0" applyNumberFormat="1" applyFont="1" applyBorder="1" applyAlignment="1">
      <alignment horizontal="center" vertical="center" wrapText="1"/>
    </xf>
    <xf numFmtId="4" fontId="0" fillId="0" borderId="8" xfId="0" applyNumberFormat="1" applyBorder="1" applyAlignment="1">
      <alignment horizontal="center" vertical="center" wrapText="1"/>
    </xf>
    <xf numFmtId="4" fontId="2" fillId="0" borderId="1" xfId="0" applyNumberFormat="1" applyFont="1" applyBorder="1" applyAlignment="1">
      <alignment horizontal="right" vertical="center" wrapText="1"/>
    </xf>
    <xf numFmtId="4" fontId="0" fillId="0" borderId="8" xfId="0" applyNumberFormat="1" applyBorder="1" applyAlignment="1">
      <alignment horizontal="right" vertical="center" wrapText="1"/>
    </xf>
    <xf numFmtId="1" fontId="4" fillId="0" borderId="8" xfId="0" quotePrefix="1" applyNumberFormat="1" applyFont="1" applyFill="1" applyBorder="1" applyAlignment="1" applyProtection="1">
      <alignment horizontal="left" vertical="center" wrapText="1"/>
    </xf>
    <xf numFmtId="0" fontId="0" fillId="0" borderId="1" xfId="0" applyFont="1" applyBorder="1" applyAlignment="1">
      <alignment vertical="center" wrapText="1"/>
    </xf>
    <xf numFmtId="4" fontId="2" fillId="3" borderId="1" xfId="0" applyNumberFormat="1" applyFont="1" applyFill="1" applyBorder="1" applyAlignment="1">
      <alignment vertical="center" wrapText="1"/>
    </xf>
    <xf numFmtId="0" fontId="0" fillId="0" borderId="0" xfId="0" applyAlignment="1">
      <alignment horizontal="center" wrapText="1"/>
    </xf>
    <xf numFmtId="0" fontId="0" fillId="2" borderId="6" xfId="0" applyFont="1" applyFill="1" applyBorder="1" applyAlignment="1">
      <alignment horizontal="center" vertical="center" wrapText="1"/>
    </xf>
    <xf numFmtId="2" fontId="5" fillId="0" borderId="1" xfId="0" applyNumberFormat="1" applyFont="1" applyBorder="1" applyAlignment="1">
      <alignment horizontal="center" vertical="center"/>
    </xf>
    <xf numFmtId="2" fontId="2" fillId="0" borderId="1" xfId="0" applyNumberFormat="1" applyFont="1" applyBorder="1" applyAlignment="1">
      <alignment vertical="center" wrapText="1"/>
    </xf>
    <xf numFmtId="2" fontId="6" fillId="0" borderId="1" xfId="0" applyNumberFormat="1" applyFont="1" applyBorder="1" applyAlignment="1">
      <alignment vertical="center" wrapText="1"/>
    </xf>
    <xf numFmtId="2" fontId="7" fillId="0" borderId="1" xfId="0" applyNumberFormat="1" applyFont="1" applyBorder="1" applyAlignment="1">
      <alignment horizontal="left" vertical="center"/>
    </xf>
    <xf numFmtId="4" fontId="2" fillId="0" borderId="1" xfId="0" applyNumberFormat="1" applyFont="1" applyFill="1" applyBorder="1" applyAlignment="1">
      <alignment vertical="center" wrapText="1"/>
    </xf>
    <xf numFmtId="0" fontId="0" fillId="0" borderId="0" xfId="0" applyAlignment="1">
      <alignment horizontal="center" wrapText="1"/>
    </xf>
    <xf numFmtId="0" fontId="9" fillId="0" borderId="0" xfId="0" applyFont="1" applyAlignment="1">
      <alignment wrapText="1"/>
    </xf>
    <xf numFmtId="10" fontId="5" fillId="0" borderId="0" xfId="0" applyNumberFormat="1" applyFont="1" applyBorder="1" applyAlignment="1">
      <alignment horizontal="center" vertical="center"/>
    </xf>
    <xf numFmtId="2" fontId="5" fillId="0" borderId="0" xfId="0" applyNumberFormat="1" applyFont="1" applyBorder="1" applyAlignment="1">
      <alignment horizontal="center" vertical="center"/>
    </xf>
    <xf numFmtId="4" fontId="10" fillId="0" borderId="0" xfId="0" applyNumberFormat="1" applyFont="1" applyBorder="1" applyAlignment="1">
      <alignment wrapText="1"/>
    </xf>
    <xf numFmtId="1" fontId="4" fillId="0" borderId="1" xfId="0" quotePrefix="1" applyNumberFormat="1" applyFont="1" applyFill="1" applyBorder="1" applyAlignment="1" applyProtection="1">
      <alignment horizontal="center" vertical="center" wrapText="1"/>
    </xf>
    <xf numFmtId="1" fontId="4" fillId="0" borderId="1" xfId="0" quotePrefix="1" applyNumberFormat="1" applyFont="1" applyFill="1" applyBorder="1" applyAlignment="1" applyProtection="1">
      <alignment horizontal="left" vertical="center" wrapText="1"/>
    </xf>
    <xf numFmtId="0" fontId="0" fillId="0" borderId="1" xfId="0" applyBorder="1" applyAlignment="1">
      <alignment vertical="center" wrapText="1"/>
    </xf>
    <xf numFmtId="10" fontId="0" fillId="0" borderId="1" xfId="0" applyNumberFormat="1" applyBorder="1" applyAlignment="1">
      <alignment vertical="center" wrapText="1"/>
    </xf>
    <xf numFmtId="2" fontId="0" fillId="0" borderId="1" xfId="0" applyNumberFormat="1" applyBorder="1" applyAlignment="1">
      <alignment vertical="center" wrapText="1"/>
    </xf>
    <xf numFmtId="4" fontId="0" fillId="0" borderId="1" xfId="0" applyNumberFormat="1" applyBorder="1" applyAlignment="1">
      <alignment horizontal="center" vertical="center" wrapText="1"/>
    </xf>
    <xf numFmtId="4" fontId="0" fillId="0" borderId="1" xfId="0" applyNumberFormat="1" applyBorder="1" applyAlignment="1">
      <alignment horizontal="right" vertical="center" wrapText="1"/>
    </xf>
    <xf numFmtId="4" fontId="0" fillId="0" borderId="1" xfId="0" applyNumberFormat="1" applyBorder="1" applyAlignment="1">
      <alignment vertical="center" wrapText="1"/>
    </xf>
    <xf numFmtId="0" fontId="0" fillId="0" borderId="0" xfId="0" applyBorder="1" applyAlignment="1">
      <alignment wrapText="1"/>
    </xf>
    <xf numFmtId="4" fontId="0" fillId="0" borderId="0" xfId="0" applyNumberFormat="1" applyBorder="1" applyAlignment="1">
      <alignment wrapText="1"/>
    </xf>
    <xf numFmtId="2" fontId="9" fillId="0" borderId="0" xfId="0" applyNumberFormat="1" applyFont="1" applyAlignment="1">
      <alignment vertical="center"/>
    </xf>
    <xf numFmtId="2" fontId="0" fillId="0" borderId="0" xfId="0" applyNumberFormat="1" applyFont="1" applyAlignment="1">
      <alignment vertical="center"/>
    </xf>
    <xf numFmtId="2" fontId="0" fillId="0" borderId="0" xfId="0" applyNumberFormat="1" applyFont="1" applyFill="1" applyBorder="1" applyAlignment="1">
      <alignment vertical="center"/>
    </xf>
    <xf numFmtId="2" fontId="15" fillId="0" borderId="0" xfId="0" applyNumberFormat="1" applyFont="1" applyFill="1" applyBorder="1" applyAlignment="1">
      <alignment vertical="center"/>
    </xf>
    <xf numFmtId="3" fontId="17" fillId="0" borderId="0" xfId="0" applyNumberFormat="1" applyFont="1" applyBorder="1" applyAlignment="1">
      <alignment vertical="center" wrapText="1"/>
    </xf>
    <xf numFmtId="1" fontId="17" fillId="0" borderId="0" xfId="0" applyNumberFormat="1" applyFont="1" applyFill="1" applyBorder="1" applyAlignment="1" applyProtection="1">
      <alignment vertical="center" wrapText="1"/>
    </xf>
    <xf numFmtId="0" fontId="17" fillId="0" borderId="0" xfId="0" applyNumberFormat="1" applyFont="1" applyFill="1" applyBorder="1" applyAlignment="1" applyProtection="1">
      <alignment vertical="center" wrapText="1"/>
    </xf>
    <xf numFmtId="0" fontId="17" fillId="0" borderId="0" xfId="0" applyFont="1" applyBorder="1" applyAlignment="1">
      <alignment vertical="center" wrapText="1"/>
    </xf>
    <xf numFmtId="0" fontId="17" fillId="0" borderId="0" xfId="0" applyNumberFormat="1" applyFont="1" applyBorder="1" applyAlignment="1">
      <alignment vertical="center" wrapText="1"/>
    </xf>
    <xf numFmtId="4" fontId="17" fillId="0" borderId="0" xfId="0" applyNumberFormat="1" applyFont="1" applyBorder="1" applyAlignment="1">
      <alignment vertical="center" wrapText="1"/>
    </xf>
    <xf numFmtId="10" fontId="17" fillId="0" borderId="0" xfId="0" applyNumberFormat="1" applyFont="1" applyBorder="1" applyAlignment="1">
      <alignment horizontal="center" vertical="center"/>
    </xf>
    <xf numFmtId="10" fontId="17" fillId="0" borderId="0" xfId="0" applyNumberFormat="1" applyFont="1" applyBorder="1" applyAlignment="1">
      <alignment vertical="center" wrapText="1"/>
    </xf>
    <xf numFmtId="2" fontId="17" fillId="0" borderId="0" xfId="0" applyNumberFormat="1" applyFont="1" applyBorder="1" applyAlignment="1">
      <alignment vertical="center" wrapText="1"/>
    </xf>
    <xf numFmtId="2" fontId="18" fillId="0" borderId="0" xfId="0" applyNumberFormat="1" applyFont="1" applyBorder="1" applyAlignment="1">
      <alignment vertical="center" wrapText="1"/>
    </xf>
    <xf numFmtId="4" fontId="17" fillId="0" borderId="0" xfId="0" applyNumberFormat="1" applyFont="1" applyBorder="1" applyAlignment="1">
      <alignment horizontal="center" vertical="center" wrapText="1"/>
    </xf>
    <xf numFmtId="4" fontId="17" fillId="0" borderId="0" xfId="0" applyNumberFormat="1" applyFont="1" applyBorder="1" applyAlignment="1">
      <alignment horizontal="right" vertical="center" wrapText="1"/>
    </xf>
    <xf numFmtId="2" fontId="19" fillId="0" borderId="0" xfId="0" applyNumberFormat="1" applyFont="1" applyBorder="1" applyAlignment="1">
      <alignment horizontal="left" vertical="center"/>
    </xf>
    <xf numFmtId="0" fontId="17" fillId="0" borderId="7" xfId="0" applyFont="1" applyBorder="1" applyAlignment="1">
      <alignment vertical="center" wrapText="1"/>
    </xf>
    <xf numFmtId="0" fontId="17" fillId="0" borderId="8" xfId="0" applyFont="1" applyBorder="1" applyAlignment="1">
      <alignment vertical="center" wrapText="1"/>
    </xf>
    <xf numFmtId="164" fontId="20" fillId="0" borderId="8" xfId="0" applyNumberFormat="1" applyFont="1" applyFill="1" applyBorder="1" applyAlignment="1" applyProtection="1">
      <alignment vertical="center" wrapText="1"/>
    </xf>
    <xf numFmtId="14" fontId="20" fillId="0" borderId="0" xfId="0" applyNumberFormat="1" applyFont="1" applyFill="1" applyBorder="1" applyAlignment="1" applyProtection="1">
      <alignment horizontal="center" vertical="center" wrapText="1"/>
    </xf>
    <xf numFmtId="10" fontId="0"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0" fillId="0" borderId="1" xfId="0" applyBorder="1" applyAlignment="1">
      <alignment wrapText="1"/>
    </xf>
    <xf numFmtId="0" fontId="8" fillId="0" borderId="0" xfId="0" applyFont="1" applyAlignment="1">
      <alignment horizontal="left" vertical="center" wrapText="1"/>
    </xf>
    <xf numFmtId="0" fontId="0" fillId="0" borderId="0" xfId="0" applyAlignment="1">
      <alignment horizontal="left" vertical="center" wrapText="1"/>
    </xf>
    <xf numFmtId="0" fontId="9" fillId="0" borderId="0" xfId="0" applyFont="1" applyAlignment="1">
      <alignment horizontal="center" wrapText="1"/>
    </xf>
    <xf numFmtId="0" fontId="0" fillId="0" borderId="0" xfId="0" applyAlignment="1">
      <alignment horizontal="center" wrapText="1"/>
    </xf>
    <xf numFmtId="0" fontId="8" fillId="0" borderId="0" xfId="0" applyFont="1" applyAlignment="1">
      <alignment horizontal="left" wrapText="1"/>
    </xf>
    <xf numFmtId="0" fontId="0" fillId="0" borderId="0" xfId="0" applyAlignment="1">
      <alignment horizontal="left" wrapText="1"/>
    </xf>
    <xf numFmtId="0" fontId="8" fillId="0" borderId="0" xfId="0" applyFont="1" applyAlignment="1">
      <alignment horizontal="left" vertical="top" wrapText="1"/>
    </xf>
    <xf numFmtId="0" fontId="0" fillId="0" borderId="0" xfId="0" applyAlignment="1">
      <alignment horizontal="left" vertical="top" wrapText="1"/>
    </xf>
    <xf numFmtId="0" fontId="9" fillId="0" borderId="3" xfId="0" applyFont="1" applyBorder="1" applyAlignment="1">
      <alignment horizontal="center" wrapText="1"/>
    </xf>
    <xf numFmtId="0" fontId="9" fillId="0" borderId="10" xfId="0" applyFont="1" applyBorder="1" applyAlignment="1">
      <alignment horizontal="center" wrapText="1"/>
    </xf>
    <xf numFmtId="0" fontId="9" fillId="0" borderId="2" xfId="0" applyFont="1" applyBorder="1" applyAlignment="1">
      <alignment horizontal="center" wrapText="1"/>
    </xf>
  </cellXfs>
  <cellStyles count="1">
    <cellStyle name="Normal" xfId="0" builtinId="0"/>
  </cellStyles>
  <dxfs count="219">
    <dxf>
      <numFmt numFmtId="164" formatCode="mm/dd/yyyy\ hh:mm:ss"/>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4" formatCode="#,##0.00"/>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14"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4" formatCode="#,##0.00"/>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1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14"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3" formatCode="#,##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3" formatCode="#,##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3" formatCode="#,##0"/>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scheme val="none"/>
      </font>
      <alignment horizontal="general" vertical="center" textRotation="0" wrapText="1" indent="0" justifyLastLine="0" shrinkToFit="0" readingOrder="0"/>
    </dxf>
    <dxf>
      <border outline="0">
        <bottom style="thin">
          <color rgb="FF000000"/>
        </bottom>
      </border>
    </dxf>
    <dxf>
      <font>
        <b val="0"/>
        <i val="0"/>
        <strike val="0"/>
        <condense val="0"/>
        <extend val="0"/>
        <outline val="0"/>
        <shadow val="0"/>
        <u val="none"/>
        <vertAlign val="baseline"/>
        <sz val="10"/>
        <color indexed="8"/>
        <name val="Arial"/>
        <scheme val="none"/>
      </font>
      <fill>
        <patternFill patternType="solid">
          <fgColor indexed="9"/>
          <bgColor indexed="2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0000"/>
        <name val="SansSerif"/>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SansSerif"/>
        <scheme val="none"/>
      </font>
      <numFmt numFmtId="164" formatCode="mm/dd/yyyy\ hh:mm:ss"/>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numFmt numFmtId="164" formatCode="mm/dd/yyyy\ hh:mm:ss"/>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numFmt numFmtId="4" formatCode="#,##0.00"/>
      <alignment horizontal="righ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numFmt numFmtId="4" formatCode="#,##0.00"/>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auto="1"/>
        <name val="Playbill"/>
        <scheme val="none"/>
      </font>
      <numFmt numFmtId="2" formatCode="0.00"/>
      <alignment horizontal="lef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8"/>
        <color auto="1"/>
        <name val="Playbill"/>
        <scheme val="none"/>
      </font>
      <numFmt numFmtId="2" formatCode="0.00"/>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Dialog"/>
        <scheme val="none"/>
      </font>
      <numFmt numFmtId="14" formatCode="0.00%"/>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auto="1"/>
        <name val="Dialog"/>
        <scheme val="none"/>
      </font>
      <numFmt numFmtId="14"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Dialog"/>
        <scheme val="none"/>
      </font>
      <numFmt numFmtId="2" formatCode="0.00"/>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auto="1"/>
        <name val="Dialog"/>
        <scheme val="none"/>
      </font>
      <numFmt numFmtId="2"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14" formatCode="0.00%"/>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numFmt numFmtId="14"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numFmt numFmtId="4" formatCode="#,##0.00"/>
      <alignment horizontal="righ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numFmt numFmtId="4" formatCode="#,##0.00"/>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4" formatCode="#,##0.00"/>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numFmt numFmtId="4"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indexed="8"/>
        <name val="Playbill"/>
        <scheme val="none"/>
      </font>
      <numFmt numFmtId="2" formatCode="0.00"/>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8"/>
        <color indexed="8"/>
        <name val="Playbill"/>
        <scheme val="none"/>
      </font>
      <numFmt numFmtId="2" formatCode="0.0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2" formatCode="0.00"/>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numFmt numFmtId="2" formatCode="0.0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2" formatCode="0.00"/>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numFmt numFmtId="2"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14" formatCode="0.00%"/>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numFmt numFmtId="1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14" formatCode="0.00%"/>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numFmt numFmtId="14"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3" formatCode="#,##0"/>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numFmt numFmtId="3" formatCode="#,##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3" formatCode="#,##0"/>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numFmt numFmtId="3" formatCode="#,##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0" formatCode="Genera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indexed="8"/>
        <name val="Arial"/>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1" formatCode="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3" formatCode="#,##0"/>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indexed="8"/>
        <name val="Arial"/>
        <scheme val="none"/>
      </font>
      <numFmt numFmtId="3" formatCode="#,##0"/>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scheme val="none"/>
      </font>
      <alignment horizontal="general" vertical="center" textRotation="0" wrapText="1" indent="0" justifyLastLine="0" shrinkToFit="0" readingOrder="0"/>
    </dxf>
    <dxf>
      <border outline="0">
        <bottom style="thin">
          <color rgb="FF000000"/>
        </bottom>
      </border>
    </dxf>
    <dxf>
      <font>
        <b val="0"/>
        <i val="0"/>
        <strike val="0"/>
        <condense val="0"/>
        <extend val="0"/>
        <outline val="0"/>
        <shadow val="0"/>
        <u val="none"/>
        <vertAlign val="baseline"/>
        <sz val="10"/>
        <color indexed="8"/>
        <name val="Arial"/>
        <scheme val="none"/>
      </font>
      <fill>
        <patternFill patternType="solid">
          <fgColor indexed="9"/>
          <bgColor indexed="2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theme="6" tint="-0.24994659260841701"/>
      </font>
    </dxf>
    <dxf>
      <font>
        <color rgb="FFFFC000"/>
      </font>
    </dxf>
    <dxf>
      <font>
        <color theme="5"/>
      </font>
    </dxf>
    <dxf>
      <font>
        <color theme="6" tint="-0.24994659260841701"/>
      </font>
    </dxf>
    <dxf>
      <font>
        <color rgb="FFFFC000"/>
      </font>
    </dxf>
    <dxf>
      <font>
        <color theme="5"/>
      </font>
    </dxf>
    <dxf>
      <font>
        <color theme="6" tint="-0.24994659260841701"/>
      </font>
    </dxf>
    <dxf>
      <font>
        <color rgb="FFFFC000"/>
      </font>
    </dxf>
    <dxf>
      <font>
        <color theme="5"/>
      </font>
    </dxf>
    <dxf>
      <font>
        <color theme="6" tint="-0.24994659260841701"/>
      </font>
    </dxf>
    <dxf>
      <font>
        <color rgb="FFFFC000"/>
      </font>
    </dxf>
    <dxf>
      <font>
        <color theme="5"/>
      </font>
    </dxf>
    <dxf>
      <font>
        <color theme="6" tint="-0.24994659260841701"/>
      </font>
    </dxf>
    <dxf>
      <font>
        <color rgb="FFFFC000"/>
      </font>
    </dxf>
    <dxf>
      <font>
        <color theme="5"/>
      </font>
    </dxf>
    <dxf>
      <font>
        <color theme="6" tint="-0.24994659260841701"/>
      </font>
    </dxf>
    <dxf>
      <font>
        <color rgb="FFFFC000"/>
      </font>
    </dxf>
    <dxf>
      <font>
        <color theme="5"/>
      </font>
    </dxf>
    <dxf>
      <numFmt numFmtId="164" formatCode="mm/dd/yyyy\ hh:mm:ss"/>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4" formatCode="#,##0.00"/>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14"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4" formatCode="#,##0.00"/>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1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14"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4" formatCode="#,##0.0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3" formatCode="#,##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3" formatCode="#,##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numFmt numFmtId="3" formatCode="#,##0"/>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indexed="8"/>
        <name val="Arial"/>
        <scheme val="none"/>
      </font>
      <fill>
        <patternFill patternType="solid">
          <fgColor indexed="9"/>
          <bgColor indexed="2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69A1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3</xdr:col>
      <xdr:colOff>1333500</xdr:colOff>
      <xdr:row>1</xdr:row>
      <xdr:rowOff>31321</xdr:rowOff>
    </xdr:to>
    <xdr:pic>
      <xdr:nvPicPr>
        <xdr:cNvPr id="3" name="Imagen 27">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5372100" cy="645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3</xdr:col>
      <xdr:colOff>1333500</xdr:colOff>
      <xdr:row>0</xdr:row>
      <xdr:rowOff>764746</xdr:rowOff>
    </xdr:to>
    <xdr:pic>
      <xdr:nvPicPr>
        <xdr:cNvPr id="2" name="Imagen 27">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5372100" cy="6409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mitido/ENTIDADES%20DE_262_CONSEJ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s>
    <sheetDataSet>
      <sheetData sheetId="0">
        <row r="2">
          <cell r="A2" t="str">
            <v>1760000310001</v>
          </cell>
          <cell r="B2" t="str">
            <v>GABINETE ESTRATÉGICO</v>
          </cell>
          <cell r="C2" t="str">
            <v>EJECUTIVA</v>
          </cell>
          <cell r="D2" t="str">
            <v>ZONA 9</v>
          </cell>
          <cell r="E2" t="str">
            <v>ADMINISTRACION DEL ESTADO</v>
          </cell>
          <cell r="F2" t="str">
            <v>SECTORIAL ADMINISTRATIVO</v>
          </cell>
          <cell r="G2" t="str">
            <v>Nivel Estratégico</v>
          </cell>
          <cell r="H2" t="str">
            <v>SECRETARÍA NACIONAL DE PLANIFICACIÓN</v>
          </cell>
          <cell r="I2" t="str">
            <v>PRESIDENCIA DE LA REPUBLICA DEL ECUADOR</v>
          </cell>
        </row>
        <row r="3">
          <cell r="A3" t="str">
            <v>1760000580001</v>
          </cell>
          <cell r="B3" t="str">
            <v>GABINETE ESTRATÉGICO</v>
          </cell>
          <cell r="C3" t="str">
            <v>EJECUTIVA</v>
          </cell>
          <cell r="D3" t="str">
            <v>ZONA 9</v>
          </cell>
          <cell r="E3" t="str">
            <v>ADMINISTRACION DEL ESTADO</v>
          </cell>
          <cell r="F3" t="str">
            <v>SECTORIAL ADMINISTRATIVO</v>
          </cell>
          <cell r="G3" t="str">
            <v>Nivel Estratégico</v>
          </cell>
          <cell r="H3" t="str">
            <v>SECRETARÍA NACIONAL DE PLANIFICACIÓN</v>
          </cell>
          <cell r="I3" t="str">
            <v>VICEPRESIDENCIA DE LA REPUBLICA</v>
          </cell>
        </row>
        <row r="4">
          <cell r="A4" t="str">
            <v>1760000820001</v>
          </cell>
          <cell r="B4" t="str">
            <v>GABINETE ESTRATÉGICO</v>
          </cell>
          <cell r="C4" t="str">
            <v>EJECUTIVA</v>
          </cell>
          <cell r="D4" t="str">
            <v>ZONA 9</v>
          </cell>
          <cell r="E4" t="str">
            <v>ADMINISTRACION DEL ESTADO</v>
          </cell>
          <cell r="F4" t="str">
            <v>SECTORIAL ASUNTOS DEL EXTERIOR</v>
          </cell>
          <cell r="G4" t="str">
            <v>Ministerios Sectoriales</v>
          </cell>
          <cell r="H4" t="str">
            <v>SECRETARÍA NACIONAL DE PLANIFICACIÓN</v>
          </cell>
          <cell r="I4" t="str">
            <v>MINISTERIO DE RELACIONES EXTERIORES Y MOVILIDAD HUMANA</v>
          </cell>
        </row>
        <row r="5">
          <cell r="A5" t="str">
            <v>1760002950001</v>
          </cell>
          <cell r="B5" t="str">
            <v>GABINETE SECTORIAL DE BANCA PÚBLICA</v>
          </cell>
          <cell r="C5" t="str">
            <v>EJECUTIVA</v>
          </cell>
          <cell r="D5" t="str">
            <v>ZONA 9</v>
          </cell>
          <cell r="E5" t="str">
            <v>ENTIDADES FINANCIERAS PUBLICAS</v>
          </cell>
          <cell r="F5" t="str">
            <v>OTROS ORGANISMOS DEL ESTADO</v>
          </cell>
          <cell r="G5" t="str">
            <v>Banca Pública</v>
          </cell>
          <cell r="H5" t="str">
            <v>MINISTERIO DE ECONOMÍA Y FINANZAS</v>
          </cell>
          <cell r="I5" t="str">
            <v>BANCO DE DESARROLLO DEL ECUADOR BP</v>
          </cell>
        </row>
        <row r="6">
          <cell r="A6" t="str">
            <v>1768156470001</v>
          </cell>
          <cell r="B6" t="str">
            <v>GABINETE SECTORIAL DE BANCA PÚBLICA</v>
          </cell>
          <cell r="C6" t="str">
            <v>EJECUTIVA</v>
          </cell>
          <cell r="D6" t="str">
            <v>ZONA 9</v>
          </cell>
          <cell r="E6" t="str">
            <v>ENTIDADES FINANCIERAS PUBLICAS</v>
          </cell>
          <cell r="F6" t="str">
            <v>OTROS ORGANISMOS DEL ESTADO</v>
          </cell>
          <cell r="G6" t="str">
            <v>Banca Pública</v>
          </cell>
          <cell r="H6" t="str">
            <v>MINISTERIO DE ECONOMÍA Y FINANZAS</v>
          </cell>
          <cell r="I6" t="str">
            <v>BANCO DEL INSTITUTO ECUATORIANO DE SEGURIDAD SOCIAL</v>
          </cell>
        </row>
        <row r="7">
          <cell r="A7" t="str">
            <v>1768183520001</v>
          </cell>
          <cell r="B7" t="str">
            <v>GABINETE SECTORIAL DE BANCA PÚBLICA</v>
          </cell>
          <cell r="C7" t="str">
            <v>EJECUTIVA</v>
          </cell>
          <cell r="D7" t="str">
            <v>ZONA 9</v>
          </cell>
          <cell r="E7" t="str">
            <v xml:space="preserve"> </v>
          </cell>
          <cell r="F7" t="str">
            <v xml:space="preserve"> </v>
          </cell>
          <cell r="G7" t="str">
            <v>Banca Pública</v>
          </cell>
          <cell r="H7" t="str">
            <v>MINISTERIO DE ECONOMÍA Y FINANZAS</v>
          </cell>
          <cell r="I7" t="str">
            <v>BANECUADOR BP</v>
          </cell>
        </row>
        <row r="8">
          <cell r="A8" t="str">
            <v>1760003090001</v>
          </cell>
          <cell r="B8" t="str">
            <v>GABINETE SECTORIAL DE BANCA PÚBLICA</v>
          </cell>
          <cell r="C8" t="str">
            <v>EJECUTIVA</v>
          </cell>
          <cell r="D8" t="str">
            <v>ZONA 8</v>
          </cell>
          <cell r="E8" t="str">
            <v>ENTIDADES FINANCIERAS PUBLICAS</v>
          </cell>
          <cell r="F8" t="str">
            <v>OTROS ORGANISMOS DEL ESTADO</v>
          </cell>
          <cell r="G8" t="str">
            <v>Banca Pública</v>
          </cell>
          <cell r="H8" t="str">
            <v>MINISTERIO DE ECONOMÍA Y FINANZAS</v>
          </cell>
          <cell r="I8" t="str">
            <v>CORPORACION FINANCIERA NACIONAL BP</v>
          </cell>
        </row>
        <row r="9">
          <cell r="A9" t="str">
            <v>1768168480001</v>
          </cell>
          <cell r="B9" t="str">
            <v>GABINETE SECTORIAL DE BANCA PÚBLICA</v>
          </cell>
          <cell r="C9" t="str">
            <v>EJECUTIVA</v>
          </cell>
          <cell r="D9" t="str">
            <v>ZONA 9</v>
          </cell>
          <cell r="E9" t="str">
            <v>ENTIDADES FINANCIERAS PUBLICAS</v>
          </cell>
          <cell r="F9" t="str">
            <v>OTROS ORGANISMOS DEL ESTADO</v>
          </cell>
          <cell r="G9" t="str">
            <v>Otra Institucionalidad</v>
          </cell>
          <cell r="H9" t="str">
            <v>MINISTERIO DE ECONOMÍA Y FINANZAS</v>
          </cell>
          <cell r="I9" t="str">
            <v>CORPORACIÓN NACIONAL DE FINANZAS POPULARES Y SOLIDARIAS</v>
          </cell>
        </row>
        <row r="10">
          <cell r="A10" t="str">
            <v>1768157600001</v>
          </cell>
          <cell r="B10" t="str">
            <v>GABINETE SECTORIAL DE EDUCACIÓN</v>
          </cell>
          <cell r="C10" t="str">
            <v>EJECUTIVA</v>
          </cell>
          <cell r="D10" t="str">
            <v>ZONA 9</v>
          </cell>
          <cell r="E10" t="str">
            <v>ADMINISTRACION DEL ESTADO</v>
          </cell>
          <cell r="F10" t="str">
            <v>SECTORIAL EDUCACION</v>
          </cell>
          <cell r="G10" t="str">
            <v>Secretarías</v>
          </cell>
          <cell r="H10" t="str">
            <v>SECRETARÍA NACIONAL DE PLANIFICACIÓN</v>
          </cell>
          <cell r="I10" t="str">
            <v>SECRETARIA NACIONAL DE EDUCACION SUPERIOR CIENCIA TECNOLOGIA E INNOVACION</v>
          </cell>
        </row>
        <row r="11">
          <cell r="A11" t="str">
            <v>1768190490001</v>
          </cell>
          <cell r="B11" t="str">
            <v>GABINETE SECTORIAL DE EDUCACIÓN</v>
          </cell>
          <cell r="C11" t="str">
            <v>EJECUTIVA</v>
          </cell>
          <cell r="D11" t="str">
            <v>ZONA 9</v>
          </cell>
          <cell r="E11" t="str">
            <v>ADMINISTRACION DEL ESTADO</v>
          </cell>
          <cell r="F11" t="str">
            <v>SECTORIAL COMERCIO EXTERIOR  INDUSTRIALIZACION  PESCA Y COMPETITIVIDAD</v>
          </cell>
          <cell r="G11" t="str">
            <v>Servicios</v>
          </cell>
          <cell r="H11" t="str">
            <v>SECRETARIA NACIONAL DE EDUCACION SUPERIOR CIENCIA TECNOLOGIA E INNOVACION</v>
          </cell>
          <cell r="I11" t="str">
            <v>SERVICIO NACIONAL DE DERECHOS INTELECTUALES</v>
          </cell>
        </row>
        <row r="12">
          <cell r="A12" t="str">
            <v>1760006000001</v>
          </cell>
          <cell r="B12" t="str">
            <v>GABINETE SECTORIAL DE EDUCACIÓN</v>
          </cell>
          <cell r="C12" t="str">
            <v>EJECUTIVA</v>
          </cell>
          <cell r="D12" t="str">
            <v>ZONA 9</v>
          </cell>
          <cell r="E12" t="str">
            <v>ADMINISTRACION DEL ESTADO</v>
          </cell>
          <cell r="F12" t="str">
            <v>SECTORIAL EDUCACION</v>
          </cell>
          <cell r="G12" t="str">
            <v>Institutos de Investigación</v>
          </cell>
          <cell r="H12" t="str">
            <v>MINISTERIO DE CULTURA Y PATRIMONIO</v>
          </cell>
          <cell r="I12" t="str">
            <v>INSTITUTO NACIONAL DE PATRIMONIO CULTURAL</v>
          </cell>
        </row>
        <row r="13">
          <cell r="A13" t="str">
            <v>1768192940001</v>
          </cell>
          <cell r="B13" t="str">
            <v>GABINETE SECTORIAL DE EDUCACIÓN</v>
          </cell>
          <cell r="C13" t="str">
            <v>EJECUTIVA</v>
          </cell>
          <cell r="D13" t="str">
            <v>ZONA 9</v>
          </cell>
          <cell r="E13" t="str">
            <v>ADMINISTRACION DEL ESTADO</v>
          </cell>
          <cell r="F13" t="str">
            <v>SECTORIAL EDUCACION</v>
          </cell>
          <cell r="G13" t="str">
            <v>Institutos de Promoción</v>
          </cell>
          <cell r="H13" t="str">
            <v>MINISTERIO DE CULTURA Y PATRIMONIO</v>
          </cell>
          <cell r="I13" t="str">
            <v>INSTITUTO DE FOMENTO A LA CREATIVIDAD E INNOVACIÓN</v>
          </cell>
        </row>
        <row r="14">
          <cell r="A14" t="str">
            <v>1768166780001</v>
          </cell>
          <cell r="B14" t="str">
            <v>GABINETE SECTORIAL DE EDUCACIÓN</v>
          </cell>
          <cell r="C14" t="str">
            <v>EJECUTIVA</v>
          </cell>
          <cell r="D14" t="str">
            <v>ZONA 9</v>
          </cell>
          <cell r="E14" t="str">
            <v>ADMINISTRACION DEL ESTADO</v>
          </cell>
          <cell r="F14" t="str">
            <v>SECTORIAL EDUCACION</v>
          </cell>
          <cell r="G14" t="str">
            <v>Institutos de Promoción</v>
          </cell>
          <cell r="H14" t="str">
            <v>MINISTERIO DE EDUCACION</v>
          </cell>
          <cell r="I14" t="str">
            <v>INSTITUTO NACIONAL DE EVALUACIÓN EDUCATIVA</v>
          </cell>
        </row>
        <row r="15">
          <cell r="A15" t="str">
            <v>1768135120001</v>
          </cell>
          <cell r="B15" t="str">
            <v>GABINETE SECTORIAL DE EDUCACIÓN</v>
          </cell>
          <cell r="C15" t="str">
            <v>EJECUTIVA</v>
          </cell>
          <cell r="D15" t="str">
            <v>ZONA 9</v>
          </cell>
          <cell r="E15" t="str">
            <v>ADMINISTRACION DEL ESTADO</v>
          </cell>
          <cell r="F15" t="str">
            <v>SECTORIAL EDUCACION</v>
          </cell>
          <cell r="G15" t="str">
            <v>Ministerios Sectoriales</v>
          </cell>
          <cell r="H15" t="str">
            <v>SECRETARÍA NACIONAL DE PLANIFICACIÓN</v>
          </cell>
          <cell r="I15" t="str">
            <v>MINISTERIO DE CULTURA Y PATRIMONIO</v>
          </cell>
        </row>
        <row r="16">
          <cell r="A16" t="str">
            <v>1760001040001</v>
          </cell>
          <cell r="B16" t="str">
            <v>GABINETE SECTORIAL DE EDUCACIÓN</v>
          </cell>
          <cell r="C16" t="str">
            <v>EJECUTIVA</v>
          </cell>
          <cell r="D16" t="str">
            <v>ZONA 9</v>
          </cell>
          <cell r="E16" t="str">
            <v>ADMINISTRACION DEL ESTADO</v>
          </cell>
          <cell r="F16" t="str">
            <v>SECTORIAL EDUCACION</v>
          </cell>
          <cell r="G16" t="str">
            <v>Ministerios Sectoriales</v>
          </cell>
          <cell r="H16" t="str">
            <v>SECRETARÍA NACIONAL DE PLANIFICACIÓN</v>
          </cell>
          <cell r="I16" t="str">
            <v>MINISTERIO DE EDUCACION</v>
          </cell>
        </row>
        <row r="17">
          <cell r="A17" t="str">
            <v>1760006350001</v>
          </cell>
          <cell r="B17" t="str">
            <v>GABINETE SECTORIAL DE EDUCACIÓN</v>
          </cell>
          <cell r="C17" t="str">
            <v>EJECUTIVA</v>
          </cell>
          <cell r="D17" t="str">
            <v>ZONA 9</v>
          </cell>
          <cell r="E17" t="str">
            <v>ADMINISTRACION DEL ESTADO</v>
          </cell>
          <cell r="F17" t="str">
            <v>SECTORIAL EDUCACION</v>
          </cell>
          <cell r="G17" t="str">
            <v>Ministerios Sectoriales</v>
          </cell>
          <cell r="H17" t="str">
            <v>SECRETARÍA NACIONAL DE PLANIFICACIÓN</v>
          </cell>
          <cell r="I17" t="str">
            <v>MINISTERIO DEL DEPORTE</v>
          </cell>
        </row>
        <row r="18">
          <cell r="A18" t="str">
            <v>1768190730001</v>
          </cell>
          <cell r="B18" t="str">
            <v>GABINETE SECTORIAL DE EDUCACIÓN</v>
          </cell>
          <cell r="C18" t="str">
            <v>EJECUTIVA</v>
          </cell>
          <cell r="D18" t="str">
            <v>ZONA 9</v>
          </cell>
          <cell r="E18" t="str">
            <v>ADMINISTRACION DEL ESTADO</v>
          </cell>
          <cell r="F18" t="str">
            <v>SECTORIAL EDUCACION</v>
          </cell>
          <cell r="G18" t="str">
            <v>Secretarías Técnicas</v>
          </cell>
          <cell r="H18" t="str">
            <v>MINISTERIO DE EDUCACION</v>
          </cell>
          <cell r="I18" t="str">
            <v>SECRETARIA DEL SISTEMA DE EDUCACION INTERCULTURAL BILINGÜE</v>
          </cell>
        </row>
        <row r="19">
          <cell r="A19" t="str">
            <v>1768152560001</v>
          </cell>
          <cell r="B19" t="str">
            <v>GABINETE SECTORIAL DE EMPRESAS PÚBLICAS ESTRATÉGICAS</v>
          </cell>
          <cell r="C19" t="str">
            <v>EJECUTIVA</v>
          </cell>
          <cell r="D19" t="str">
            <v>ZONA 9</v>
          </cell>
          <cell r="E19" t="str">
            <v>EMPRESAS PUBLICAS DE LA FUNCION EJECUTIVA</v>
          </cell>
          <cell r="F19" t="str">
            <v>SECTORIAL COMUNICACIONES</v>
          </cell>
          <cell r="G19" t="str">
            <v>Empresas Públicas</v>
          </cell>
          <cell r="H19" t="str">
            <v>MINISTERIO DE TELECOMUNICACIONES Y DE LA SOCIEDAD DE LA INFORMACION MINTEL</v>
          </cell>
          <cell r="I19" t="str">
            <v>EMPRESA PÚBLICA CORPORACIÓN NACIONAL DE TELECOMUNICACION ES CNT EP</v>
          </cell>
        </row>
        <row r="20">
          <cell r="A20" t="str">
            <v>0968599020001</v>
          </cell>
          <cell r="B20" t="str">
            <v>GABINETE SECTORIAL DE EMPRESAS PÚBLICAS ESTRATÉGICAS</v>
          </cell>
          <cell r="C20" t="str">
            <v>EJECUTIVA</v>
          </cell>
          <cell r="D20" t="str">
            <v>ZONA 8</v>
          </cell>
          <cell r="E20" t="str">
            <v>EMPRESAS PUBLICAS DE LA FUNCION EJECUTIVA</v>
          </cell>
          <cell r="F20" t="str">
            <v>SECTORIAL RECURSOS NATURALES</v>
          </cell>
          <cell r="G20" t="str">
            <v>Empresas Públicas</v>
          </cell>
          <cell r="H20" t="str">
            <v>MINISTERIO DE ENERGIA Y RECURSOS NATURALES NO RENOVABLES</v>
          </cell>
          <cell r="I20" t="str">
            <v>EMPRESA ELÉCTRICA PÚBLICA ESTRATÉGICA CORPORACIÓN NACIONAL DE ELECTRICIDAD CNEL EP</v>
          </cell>
        </row>
        <row r="21">
          <cell r="A21" t="str">
            <v>1768152480001</v>
          </cell>
          <cell r="B21" t="str">
            <v>GABINETE SECTORIAL DE EMPRESAS PÚBLICAS ESTRATÉGICAS</v>
          </cell>
          <cell r="C21" t="str">
            <v>EJECUTIVA</v>
          </cell>
          <cell r="D21" t="str">
            <v>ZONA 9</v>
          </cell>
          <cell r="E21" t="str">
            <v>EMPRESAS PUBLICAS DE LA FUNCION EJECUTIVA</v>
          </cell>
          <cell r="F21" t="str">
            <v>SECTORIAL RECURSOS NATURALES</v>
          </cell>
          <cell r="G21" t="str">
            <v>Empresas Públicas</v>
          </cell>
          <cell r="H21" t="str">
            <v>MINISTERIO DE ENERGIA Y RECURSOS NATURALES NO RENOVABLES</v>
          </cell>
          <cell r="I21" t="str">
            <v>EMPRESA NACIONAL MINERA ENAMI EP</v>
          </cell>
        </row>
        <row r="22">
          <cell r="A22" t="str">
            <v>1768178600001</v>
          </cell>
          <cell r="B22" t="str">
            <v>GABINETE SECTORIAL DE EMPRESAS PÚBLICAS ESTRATÉGICAS</v>
          </cell>
          <cell r="C22" t="str">
            <v>EJECUTIVA</v>
          </cell>
          <cell r="D22" t="str">
            <v>ZONA 8</v>
          </cell>
          <cell r="E22" t="str">
            <v>EMPRESAS PUBLICAS DE LA FUNCION EJECUTIVA</v>
          </cell>
          <cell r="F22" t="str">
            <v>SECTORIAL ADMINISTRATIVO</v>
          </cell>
          <cell r="G22" t="str">
            <v>Empresas Públicas</v>
          </cell>
          <cell r="H22" t="str">
            <v>MINISTERIO DE AMBIENTE, AGUA Y TRANSICIÓN ECOLÓGICA</v>
          </cell>
          <cell r="I22" t="str">
            <v>EMPRESA PÚBLICA DEL AGUA EPA. EP</v>
          </cell>
        </row>
        <row r="23">
          <cell r="A23" t="str">
            <v>1768152800001</v>
          </cell>
          <cell r="B23" t="str">
            <v>GABINETE SECTORIAL DE EMPRESAS PÚBLICAS ESTRATÉGICAS</v>
          </cell>
          <cell r="C23" t="str">
            <v>EJECUTIVA</v>
          </cell>
          <cell r="D23" t="str">
            <v>ZONA 6</v>
          </cell>
          <cell r="E23" t="str">
            <v>EMPRESAS PUBLICAS DE LA FUNCION EJECUTIVA</v>
          </cell>
          <cell r="F23" t="str">
            <v>SECTORIAL RECURSOS NATURALES</v>
          </cell>
          <cell r="G23" t="str">
            <v>Empresas Públicas</v>
          </cell>
          <cell r="H23" t="str">
            <v>MINISTERIO DE ENERGIA Y RECURSOS NATURALES NO RENOVABLES</v>
          </cell>
          <cell r="I23" t="str">
            <v>EMPRESA PÚBLICA ESTRATÉGICA CORPORACIÓN ELÉCTRICA DEL ECUADOR (CELEC EP)</v>
          </cell>
        </row>
        <row r="24">
          <cell r="A24" t="str">
            <v>1768153530001</v>
          </cell>
          <cell r="B24" t="str">
            <v>GABINETE SECTORIAL DE EMPRESAS PÚBLICAS ESTRATÉGICAS</v>
          </cell>
          <cell r="C24" t="str">
            <v>EJECUTIVA</v>
          </cell>
          <cell r="D24" t="str">
            <v>ZONA 9</v>
          </cell>
          <cell r="E24" t="str">
            <v>EMPRESAS PUBLICAS DE LA FUNCION EJECUTIVA</v>
          </cell>
          <cell r="F24" t="str">
            <v>SECTORIAL RECURSOS NATURALES</v>
          </cell>
          <cell r="G24" t="str">
            <v>Empresas Públicas</v>
          </cell>
          <cell r="H24" t="str">
            <v>MINISTERIO DE ENERGIA Y RECURSOS NATURALES NO RENOVABLES</v>
          </cell>
          <cell r="I24" t="str">
            <v>EMPRESA PÚBLICA DE HIDROCARBUROS DEL ECUADOR EP PETROECUADOR</v>
          </cell>
        </row>
        <row r="25">
          <cell r="A25" t="str">
            <v>1768164300001</v>
          </cell>
          <cell r="B25" t="str">
            <v>GABINETE SECTORIAL DE EMPRESAS PÚBLICAS ESTRATÉGICAS</v>
          </cell>
          <cell r="C25" t="str">
            <v>EJECUTIVA</v>
          </cell>
          <cell r="D25" t="str">
            <v>ZONA 1</v>
          </cell>
          <cell r="E25" t="str">
            <v>EMPRESAS PUBLICAS DE LA FUNCION EJECUTIVA</v>
          </cell>
          <cell r="F25" t="str">
            <v>SECTORIAL COMUNICACIONES</v>
          </cell>
          <cell r="G25" t="str">
            <v>Empresas Públicas</v>
          </cell>
          <cell r="H25" t="str">
            <v>MINISTERIO DE ENERGIA Y RECURSOS NATURALES NO RENOVABLES</v>
          </cell>
          <cell r="I25" t="str">
            <v>EMPRESA PÚBLICA FLOTA PETROLERA ECUATORiANA FLOPEC EP</v>
          </cell>
        </row>
        <row r="26">
          <cell r="A26" t="str">
            <v>1768185300001</v>
          </cell>
          <cell r="B26" t="str">
            <v>GABINETE SECTORIAL DE EMPRESAS PÚBLICAS ESTRATÉGICAS</v>
          </cell>
          <cell r="C26" t="str">
            <v>EJECUTIVA</v>
          </cell>
          <cell r="D26" t="str">
            <v>ZONA 9</v>
          </cell>
          <cell r="E26" t="str">
            <v>EMPRESAS PUBLICAS DE LA FUNCION EJECUTIVA</v>
          </cell>
          <cell r="F26" t="str">
            <v>OTROS ORGANISMOS DEL ESTADO</v>
          </cell>
          <cell r="G26" t="str">
            <v>Empresas Públicas</v>
          </cell>
          <cell r="H26" t="str">
            <v>SECRETARÍA NACIONAL DE PLANIFICACIÓN</v>
          </cell>
          <cell r="I26" t="str">
            <v>EMPRESA COORDINADORA DE EMPRESAS PUBLICAS -EMCO EP</v>
          </cell>
        </row>
        <row r="27">
          <cell r="A27" t="str">
            <v>0968594300001</v>
          </cell>
          <cell r="B27" t="str">
            <v>GABINETE SECTORIAL DE SEGURIDAD</v>
          </cell>
          <cell r="C27" t="str">
            <v>EJECUTIVA</v>
          </cell>
          <cell r="D27" t="str">
            <v>ZONA 8</v>
          </cell>
          <cell r="E27" t="str">
            <v>EMPRESAS PUBLICAS DE LA FUNCION EJECUTIVA</v>
          </cell>
          <cell r="F27" t="str">
            <v>SECTORIAL DEFENSA NACIONAL</v>
          </cell>
          <cell r="G27" t="str">
            <v>Empresas Públicas</v>
          </cell>
          <cell r="H27" t="str">
            <v>MINISTERIO DE DEFENSA NACIONAL</v>
          </cell>
          <cell r="I27" t="str">
            <v>EMPRESA PÚBLICA DE ASTILLEROS NAVALES ECUATORIANOS</v>
          </cell>
        </row>
        <row r="28">
          <cell r="A28" t="str">
            <v>1768164810001</v>
          </cell>
          <cell r="B28" t="str">
            <v>GABINETE SECTORIAL DE SEGURIDAD</v>
          </cell>
          <cell r="C28" t="str">
            <v>EJECUTIVA</v>
          </cell>
          <cell r="D28" t="str">
            <v>ZONA 9</v>
          </cell>
          <cell r="E28" t="str">
            <v>EMPRESAS PUBLICAS DE LA FUNCION EJECUTIVA</v>
          </cell>
          <cell r="F28" t="str">
            <v>SECTORIAL DEFENSA NACIONAL</v>
          </cell>
          <cell r="G28" t="str">
            <v>Empresas Públicas</v>
          </cell>
          <cell r="H28" t="str">
            <v>MINISTERIO DE DEFENSA NACIONAL</v>
          </cell>
          <cell r="I28" t="str">
            <v>EMPRESA PÚBLICA SANTA BÁRBARA EP</v>
          </cell>
        </row>
        <row r="29">
          <cell r="A29" t="str">
            <v>1768192000001</v>
          </cell>
          <cell r="B29" t="str">
            <v>GABINETE SECTORIAL DE SEGURIDAD</v>
          </cell>
          <cell r="C29" t="str">
            <v>EJECUTIVA</v>
          </cell>
          <cell r="D29" t="str">
            <v>ZONA 9</v>
          </cell>
          <cell r="E29" t="str">
            <v>ADMINISTRACION DEL ESTADO</v>
          </cell>
          <cell r="F29" t="str">
            <v>SECTORIAL ASUNTOS INTERNOS</v>
          </cell>
          <cell r="G29" t="str">
            <v>Servicios</v>
          </cell>
          <cell r="H29" t="str">
            <v>MINISTERIO DE GOBIERNO</v>
          </cell>
          <cell r="I29" t="str">
            <v>SERVICIO NACIONAL DE ATENCIÓN INTEGRAL A PERSONAS ADULTAS PRIVADAS DE LA LIBERTAD Y A ADOLESCENTES INFRACTORES</v>
          </cell>
        </row>
        <row r="30">
          <cell r="A30" t="str">
            <v>1768187190001</v>
          </cell>
          <cell r="B30" t="str">
            <v>GABINETE SECTORIAL DE SEGURIDAD</v>
          </cell>
          <cell r="C30" t="str">
            <v>EJECUTIVA</v>
          </cell>
          <cell r="D30" t="str">
            <v>ZONA 9</v>
          </cell>
          <cell r="E30" t="str">
            <v>ADMINISTRACION DEL ESTADO</v>
          </cell>
          <cell r="F30" t="str">
            <v>SECTORIAL ASUNTOS INTERNOS</v>
          </cell>
          <cell r="G30" t="str">
            <v>Servicios</v>
          </cell>
          <cell r="H30" t="str">
            <v>MINISTERIO DE GOBIERNO</v>
          </cell>
          <cell r="I30" t="str">
            <v>SERVICIO NACIONAL DE MEDICINA LEGAL Y CIENCIAS FORENSES</v>
          </cell>
        </row>
        <row r="31">
          <cell r="A31" t="str">
            <v>1768142760001</v>
          </cell>
          <cell r="B31" t="str">
            <v>GABINETE SECTORIAL DE SEGURIDAD</v>
          </cell>
          <cell r="C31" t="str">
            <v>EJECUTIVA</v>
          </cell>
          <cell r="D31" t="str">
            <v>ZONA 8</v>
          </cell>
          <cell r="E31" t="str">
            <v>ADMINISTRACION DEL ESTADO</v>
          </cell>
          <cell r="F31" t="str">
            <v>SECTORIAL ADMINISTRATIVO</v>
          </cell>
          <cell r="G31" t="str">
            <v>Servicios</v>
          </cell>
          <cell r="H31" t="str">
            <v>SECRETARÍA NACIONAL DE PLANIFICACIÓN</v>
          </cell>
          <cell r="I31" t="str">
            <v>SERVICIO NACIONAL DE GESTION DE RIESGOS Y EMERGENCIAS</v>
          </cell>
        </row>
        <row r="32">
          <cell r="A32" t="str">
            <v>1768007200001</v>
          </cell>
          <cell r="B32" t="str">
            <v>GABINETE SECTORIAL DE SEGURIDAD</v>
          </cell>
          <cell r="C32" t="str">
            <v>EJECUTIVA</v>
          </cell>
          <cell r="D32" t="str">
            <v>ZONA 9</v>
          </cell>
          <cell r="E32" t="str">
            <v>ADMINISTRACION DEL ESTADO</v>
          </cell>
          <cell r="F32" t="str">
            <v>SECTORIAL DEFENSA NACIONAL</v>
          </cell>
          <cell r="G32" t="str">
            <v>Institutos de Investigación</v>
          </cell>
          <cell r="H32" t="str">
            <v>MINISTERIO DE DEFENSA NACIONAL</v>
          </cell>
          <cell r="I32" t="str">
            <v>INSTITUTO GEOGRAFICO MILITAR</v>
          </cell>
        </row>
        <row r="33">
          <cell r="A33" t="str">
            <v>0968608970001</v>
          </cell>
          <cell r="B33" t="str">
            <v>GABINETE SECTORIAL DE SEGURIDAD</v>
          </cell>
          <cell r="C33" t="str">
            <v>EJECUTIVA</v>
          </cell>
          <cell r="D33" t="str">
            <v>ZONA 8</v>
          </cell>
          <cell r="E33" t="str">
            <v>ADMINISTRACION DEL ESTADO</v>
          </cell>
          <cell r="F33" t="str">
            <v>SECTORIAL DEFENSA NACIONAL</v>
          </cell>
          <cell r="G33" t="str">
            <v>Institutos de Investigación</v>
          </cell>
          <cell r="H33" t="str">
            <v>MINISTERIO DE DEFENSA NACIONAL</v>
          </cell>
          <cell r="I33" t="str">
            <v>INSTITUTO OCEANOGRÁFICO Y ANTÁRTICO DE LA ARMADA</v>
          </cell>
        </row>
        <row r="34">
          <cell r="A34" t="str">
            <v>1768191110001</v>
          </cell>
          <cell r="B34" t="str">
            <v>GABINETE SECTORIAL DE SEGURIDAD</v>
          </cell>
          <cell r="C34" t="str">
            <v>EJECUTIVA</v>
          </cell>
          <cell r="D34" t="str">
            <v>ZONA 9</v>
          </cell>
          <cell r="E34" t="str">
            <v>ADMINISTRACION DEL ESTADO</v>
          </cell>
          <cell r="F34" t="str">
            <v>SECTORIAL DEFENSA NACIONAL</v>
          </cell>
          <cell r="G34" t="str">
            <v>Ministerios Sectoriales</v>
          </cell>
          <cell r="H34" t="str">
            <v>SECRETARÍA NACIONAL DE PLANIFICACIÓN</v>
          </cell>
          <cell r="I34" t="str">
            <v>CENTRO DE INTELIGENCIA ESTRATÉGICA</v>
          </cell>
        </row>
        <row r="35">
          <cell r="A35" t="str">
            <v>1760000740001</v>
          </cell>
          <cell r="B35" t="str">
            <v>GABINETE SECTORIAL DE SEGURIDAD</v>
          </cell>
          <cell r="C35" t="str">
            <v>EJECUTIVA</v>
          </cell>
          <cell r="D35" t="str">
            <v>ZONA 9</v>
          </cell>
          <cell r="E35" t="str">
            <v>ADMINISTRACION DEL ESTADO</v>
          </cell>
          <cell r="F35" t="str">
            <v>SECTORIAL DEFENSA NACIONAL</v>
          </cell>
          <cell r="G35" t="str">
            <v>Ministerios Sectoriales</v>
          </cell>
          <cell r="H35" t="str">
            <v>SECRETARÍA NACIONAL DE PLANIFICACIÓN</v>
          </cell>
          <cell r="I35" t="str">
            <v>MINISTERIO DE DEFENSA NACIONAL</v>
          </cell>
        </row>
        <row r="36">
          <cell r="A36" t="str">
            <v>1760000660001</v>
          </cell>
          <cell r="B36" t="str">
            <v>GABINETE SECTORIAL DE SEGURIDAD</v>
          </cell>
          <cell r="C36" t="str">
            <v>EJECUTIVA</v>
          </cell>
          <cell r="D36" t="str">
            <v>ZONA 9</v>
          </cell>
          <cell r="E36" t="str">
            <v>ADMINISTRACION DEL ESTADO</v>
          </cell>
          <cell r="F36" t="str">
            <v>SECTORIAL ASUNTOS INTERNOS</v>
          </cell>
          <cell r="G36" t="str">
            <v>Ministerios Sectoriales</v>
          </cell>
          <cell r="H36" t="str">
            <v>SECRETARÍA NACIONAL DE PLANIFICACIÓN</v>
          </cell>
          <cell r="I36" t="str">
            <v>MINISTERIO DEL GOBIERNO</v>
          </cell>
        </row>
        <row r="37">
          <cell r="A37" t="str">
            <v>1768061090001</v>
          </cell>
          <cell r="B37" t="str">
            <v>GABINETE SECTORIAL DE SEGURIDAD</v>
          </cell>
          <cell r="C37" t="str">
            <v>EJECUTIVA</v>
          </cell>
          <cell r="D37" t="str">
            <v>ZONA 9</v>
          </cell>
          <cell r="E37" t="str">
            <v>ENTIDADES DE SEGURIDAD SOCIAL</v>
          </cell>
          <cell r="F37" t="str">
            <v>SECTORIAL SALUD</v>
          </cell>
          <cell r="G37" t="str">
            <v>Otra Institucionalidad</v>
          </cell>
          <cell r="H37" t="str">
            <v>MINISTERIO DE GOBIERNO</v>
          </cell>
          <cell r="I37" t="str">
            <v>INSTITUTO DE SEGURIDAD SOCIAL DE LA POLICÍA NACIONAL</v>
          </cell>
        </row>
        <row r="38">
          <cell r="A38" t="str">
            <v>1768022190001</v>
          </cell>
          <cell r="B38" t="str">
            <v>GABINETE SECTORIAL DE SEGURIDAD</v>
          </cell>
          <cell r="C38" t="str">
            <v>EJECUTIVA</v>
          </cell>
          <cell r="D38" t="str">
            <v>ZONA 9</v>
          </cell>
          <cell r="E38" t="str">
            <v>ENTIDADES DE SEGURIDAD SOCIAL</v>
          </cell>
          <cell r="F38" t="str">
            <v>SECTORIAL SALUD</v>
          </cell>
          <cell r="G38" t="str">
            <v>Otra Institucionalidad</v>
          </cell>
          <cell r="H38" t="str">
            <v>MINISTERIO DE DEFENSA NACIONAL</v>
          </cell>
          <cell r="I38" t="str">
            <v>INSTITUTO DE SEGURIDAD SOCIAL DE LAS FUERZAS ARMADAS</v>
          </cell>
        </row>
        <row r="39">
          <cell r="A39" t="str">
            <v>1768048660001</v>
          </cell>
          <cell r="B39" t="str">
            <v>GABINETE SECTORIAL DE SEGURIDAD</v>
          </cell>
          <cell r="C39" t="str">
            <v>EJECUTIVA</v>
          </cell>
          <cell r="D39" t="str">
            <v>ZONA 9</v>
          </cell>
          <cell r="E39" t="str">
            <v>ADMINISTRACION DEL ESTADO</v>
          </cell>
          <cell r="F39" t="str">
            <v>SECTORIAL ASUNTOS INTERNOS</v>
          </cell>
          <cell r="G39" t="str">
            <v>Direcciones</v>
          </cell>
          <cell r="H39" t="str">
            <v>MINISTERIO DE GOBIERNO</v>
          </cell>
          <cell r="I39" t="str">
            <v>DIRECCION NACIONAL DE LA POLICIA JUDICIAL E INVESTIGACIONES</v>
          </cell>
        </row>
        <row r="40">
          <cell r="A40" t="str">
            <v>1768054040001</v>
          </cell>
          <cell r="B40" t="str">
            <v>GABINETE SECTORIAL DE SEGURIDAD</v>
          </cell>
          <cell r="C40" t="str">
            <v>EJECUTIVA</v>
          </cell>
          <cell r="D40" t="str">
            <v>ZONA 9</v>
          </cell>
          <cell r="E40" t="str">
            <v>ADMINISTRACION DEL ESTADO</v>
          </cell>
          <cell r="F40" t="str">
            <v>SECTORIAL ASUNTOS INTERNOS</v>
          </cell>
          <cell r="G40" t="str">
            <v>Direcciones</v>
          </cell>
          <cell r="H40" t="str">
            <v>MINISTERIO DE GOBIERNO</v>
          </cell>
          <cell r="I40" t="str">
            <v>DIRECCION NACIONAL DE SALUD DE LA POLICIA NACIONAL</v>
          </cell>
        </row>
        <row r="41">
          <cell r="A41" t="str">
            <v>1768061330001</v>
          </cell>
          <cell r="B41" t="str">
            <v>GABINETE SECTORIAL DE SEGURIDAD</v>
          </cell>
          <cell r="C41" t="str">
            <v>EJECUTIVA</v>
          </cell>
          <cell r="D41" t="str">
            <v>ZONA 9</v>
          </cell>
          <cell r="E41" t="str">
            <v>ADMINISTRACION DEL ESTADO</v>
          </cell>
          <cell r="F41" t="str">
            <v>SECTORIAL ASUNTOS INTERNOS</v>
          </cell>
          <cell r="G41" t="str">
            <v>Otra Institucionalidad</v>
          </cell>
          <cell r="H41" t="str">
            <v>MINISTERIO DE GOBIERNO</v>
          </cell>
          <cell r="I41" t="str">
            <v>POLICIA NACIONAL</v>
          </cell>
        </row>
        <row r="42">
          <cell r="A42" t="str">
            <v>1790819361001</v>
          </cell>
          <cell r="B42" t="str">
            <v>GABINETE SECTORIAL ECONÓMICO</v>
          </cell>
          <cell r="C42" t="str">
            <v>EJECUTIVA</v>
          </cell>
          <cell r="D42" t="str">
            <v>ZONA 9</v>
          </cell>
          <cell r="E42" t="str">
            <v>EMPRESAS PUBLICAS DE LA FUNCION EJECUTIVA</v>
          </cell>
          <cell r="F42" t="str">
            <v>SECTORIAL COMUNICACIONES</v>
          </cell>
          <cell r="G42" t="str">
            <v>Empresas Públicas</v>
          </cell>
          <cell r="H42" t="str">
            <v>MINISTERIO DE TELECOMUNICACIONES Y DE LA SOCIEDAD DE LA INFORMACION MINTEL</v>
          </cell>
          <cell r="I42" t="str">
            <v>EMPRESA PÚBLICA SERVICIOS POSTALES DEL ECUADOR</v>
          </cell>
        </row>
        <row r="43">
          <cell r="A43" t="str">
            <v>1768049390001</v>
          </cell>
          <cell r="B43" t="str">
            <v>GABINETE SECTORIAL ECONÓMICO</v>
          </cell>
          <cell r="C43" t="str">
            <v>EJECUTIVA</v>
          </cell>
          <cell r="D43" t="str">
            <v>ZONA 9</v>
          </cell>
          <cell r="E43" t="str">
            <v>ADMINISTRACION DEL ESTADO</v>
          </cell>
          <cell r="F43" t="str">
            <v>SECTORIAL ASUNTOS INTERNOS</v>
          </cell>
          <cell r="G43" t="str">
            <v>Direcciones</v>
          </cell>
          <cell r="H43" t="str">
            <v>MINISTERIO DE TELECOMUNICACIONES Y DE LA SOCIEDAD DE LA INFORMACION MINTEL</v>
          </cell>
          <cell r="I43" t="str">
            <v>DIRECCION GENERAL DE REGISTRO CIVIL, IDENTIFICACION Y CEDULACION</v>
          </cell>
        </row>
        <row r="44">
          <cell r="A44" t="str">
            <v>1768158330001</v>
          </cell>
          <cell r="B44" t="str">
            <v>GABINETE SECTORIAL ECONÓMICO</v>
          </cell>
          <cell r="C44" t="str">
            <v>EJECUTIVA</v>
          </cell>
          <cell r="D44" t="str">
            <v>ZONA 9</v>
          </cell>
          <cell r="E44" t="str">
            <v>ADMINISTRACION DEL ESTADO</v>
          </cell>
          <cell r="F44" t="str">
            <v>SECTORIAL COMUNICACIONES</v>
          </cell>
          <cell r="G44" t="str">
            <v>Direcciones</v>
          </cell>
          <cell r="H44" t="str">
            <v>MINISTERIO DE TELECOMUNICACIONES Y DE LA SOCIEDAD DE LA INFORMACION MINTEL</v>
          </cell>
          <cell r="I44" t="str">
            <v>DIRECCION NACIONAL DE REGISTRO DE DATOS PUBLICOS</v>
          </cell>
        </row>
        <row r="45">
          <cell r="A45" t="str">
            <v>1768143650001</v>
          </cell>
          <cell r="B45" t="str">
            <v>GABINETE SECTORIAL ECONÓMICO</v>
          </cell>
          <cell r="C45" t="str">
            <v>EJECUTIVA</v>
          </cell>
          <cell r="D45" t="str">
            <v>ZONA 9</v>
          </cell>
          <cell r="E45" t="str">
            <v>ADMINISTRACION DEL ESTADO</v>
          </cell>
          <cell r="F45" t="str">
            <v>SECTORIAL ADMINISTRATIVO</v>
          </cell>
          <cell r="G45" t="str">
            <v>Servicios</v>
          </cell>
          <cell r="H45" t="str">
            <v>MINISTERIO DE PRODUCCION, COMERCIO EXTERIOR, INVERSIONES Y PESCA</v>
          </cell>
          <cell r="I45" t="str">
            <v>SERVICIO DE CONTRATACIÓN PÚBLICA - SERCOP</v>
          </cell>
        </row>
        <row r="46">
          <cell r="A46" t="str">
            <v>1760013210001</v>
          </cell>
          <cell r="B46" t="str">
            <v>GABINETE SECTORIAL ECONÓMICO</v>
          </cell>
          <cell r="C46" t="str">
            <v>EJECUTIVA</v>
          </cell>
          <cell r="D46" t="str">
            <v>ZONA 9</v>
          </cell>
          <cell r="E46" t="str">
            <v>ADMINISTRACION DEL ESTADO</v>
          </cell>
          <cell r="F46" t="str">
            <v>SECTORIAL FINANZAS</v>
          </cell>
          <cell r="G46" t="str">
            <v>Servicios</v>
          </cell>
          <cell r="H46" t="str">
            <v>MINISTERIO DE ECONOMÍA Y FINANZAS</v>
          </cell>
          <cell r="I46" t="str">
            <v>SERVICIO DE RENTAS INTERNAS -SRI</v>
          </cell>
        </row>
        <row r="47">
          <cell r="A47" t="str">
            <v>1760013480001</v>
          </cell>
          <cell r="B47" t="str">
            <v>GABINETE SECTORIAL ECONÓMICO</v>
          </cell>
          <cell r="C47" t="str">
            <v>EJECUTIVA</v>
          </cell>
          <cell r="D47" t="str">
            <v>ZONA 8</v>
          </cell>
          <cell r="E47" t="str">
            <v>ADMINISTRACION DEL ESTADO</v>
          </cell>
          <cell r="F47" t="str">
            <v>SECTORIAL FINANZAS</v>
          </cell>
          <cell r="G47" t="str">
            <v>Servicios</v>
          </cell>
          <cell r="H47" t="str">
            <v>MINISTERIO DE ECONOMÍA Y FINANZAS</v>
          </cell>
          <cell r="I47" t="str">
            <v>SERVICIO NACIONAL DE ADUANA DEL ECUADOR - SENAE</v>
          </cell>
        </row>
        <row r="48">
          <cell r="A48" t="str">
            <v>1768185730001</v>
          </cell>
          <cell r="B48" t="str">
            <v>GABINETE SECTORIAL ECONÓMICO</v>
          </cell>
          <cell r="C48" t="str">
            <v>EJECUTIVA</v>
          </cell>
          <cell r="D48" t="str">
            <v>ZONA 9</v>
          </cell>
          <cell r="E48" t="str">
            <v>ADMINISTRACION DEL ESTADO</v>
          </cell>
          <cell r="F48" t="str">
            <v>SECTORIAL COMUNICACIONES</v>
          </cell>
          <cell r="G48" t="str">
            <v>Servicios</v>
          </cell>
          <cell r="H48" t="str">
            <v>MINISTERIO DE TRANSPORTE Y OBRAS PUBLICAS</v>
          </cell>
          <cell r="I48" t="str">
            <v>SERVICIO PUBLICO PARA PAGO DE ACCIDENTES DE TRANSITO</v>
          </cell>
        </row>
        <row r="49">
          <cell r="A49" t="str">
            <v>1760002600001</v>
          </cell>
          <cell r="B49" t="str">
            <v>GABINETE SECTORIAL ECONÓMICO</v>
          </cell>
          <cell r="C49" t="str">
            <v>EJECUTIVA</v>
          </cell>
          <cell r="D49" t="str">
            <v>ZONA 9</v>
          </cell>
          <cell r="E49" t="str">
            <v>ENTIDADES FINANCIERAS PUBLICAS</v>
          </cell>
          <cell r="F49" t="str">
            <v>OTROS ORGANISMOS DEL ESTADO</v>
          </cell>
          <cell r="G49" t="str">
            <v>Agencias de Regulación y Control</v>
          </cell>
          <cell r="H49" t="str">
            <v>MINISTERIO DE ECONOMÍA Y FINANZAS</v>
          </cell>
          <cell r="I49" t="str">
            <v>BANCO CENTRAL DEL ECUADOR</v>
          </cell>
        </row>
        <row r="50">
          <cell r="A50" t="str">
            <v>1768193080001</v>
          </cell>
          <cell r="B50" t="str">
            <v>GABINETE SECTORIAL ECONÓMICO</v>
          </cell>
          <cell r="C50" t="str">
            <v>EJECUTIVA</v>
          </cell>
          <cell r="D50" t="str">
            <v>ZONA 9</v>
          </cell>
          <cell r="E50" t="str">
            <v>ADMINISTRACION DEL ESTADO</v>
          </cell>
          <cell r="F50" t="str">
            <v>SECTORIAL RECURSOS NATURALES</v>
          </cell>
          <cell r="G50" t="str">
            <v>Agencias de Regulación y Control</v>
          </cell>
          <cell r="H50" t="str">
            <v>MINISTERIO DE ENERGIA Y RECURSOS NATURALES NO RENOVABLES</v>
          </cell>
          <cell r="I50" t="str">
            <v>AGENCIA DE REGULACION Y CONTROL DE ENERGIA Y RECURSOS NATURALES NO RENOVABLES</v>
          </cell>
        </row>
        <row r="51">
          <cell r="A51" t="str">
            <v>1768181900001</v>
          </cell>
          <cell r="B51" t="str">
            <v>GABINETE SECTORIAL ECONÓMICO</v>
          </cell>
          <cell r="C51" t="str">
            <v>EJECUTIVA</v>
          </cell>
          <cell r="D51" t="str">
            <v>ZONA 9</v>
          </cell>
          <cell r="E51" t="str">
            <v>ADMINISTRACION DEL ESTADO</v>
          </cell>
          <cell r="F51" t="str">
            <v>SECTORIAL TRANSPARENCIA Y CONTROL SOCIAL</v>
          </cell>
          <cell r="G51" t="str">
            <v>Agencias de Regulación y Control</v>
          </cell>
          <cell r="H51" t="str">
            <v>MINISTERIO DE TELECOMUNICACIONES Y DE LA SOCIEDAD DE LA INFORMACION MINTEL</v>
          </cell>
          <cell r="I51" t="str">
            <v>AGENCIA DE REGULACIÓN Y CONTROL DE LAS TELECOMUNICACIONES ARCOTEL</v>
          </cell>
        </row>
        <row r="52">
          <cell r="A52" t="str">
            <v>1768159650001</v>
          </cell>
          <cell r="B52" t="str">
            <v>GABINETE SECTORIAL ECONÓMICO</v>
          </cell>
          <cell r="C52" t="str">
            <v>EJECUTIVA</v>
          </cell>
          <cell r="D52" t="str">
            <v>ZONA 9</v>
          </cell>
          <cell r="E52" t="str">
            <v>ADMINISTRACION DEL ESTADO</v>
          </cell>
          <cell r="F52" t="str">
            <v>SECTORIAL ASUNTOS INTERNOS</v>
          </cell>
          <cell r="G52" t="str">
            <v>Agencias de Regulación y Control</v>
          </cell>
          <cell r="H52" t="str">
            <v>MINISTERIO DE TRANSPORTE Y OBRAS PUBLICAS</v>
          </cell>
          <cell r="I52" t="str">
            <v>AGENCIA NACIONAL DE REGULACIÓN Y CONTROL DE TRANSPORTE TERRESTRE TRÁNSITO Y SEGURIDAD VIAL (ANT)</v>
          </cell>
        </row>
        <row r="53">
          <cell r="A53" t="str">
            <v>0968589570001</v>
          </cell>
          <cell r="B53" t="str">
            <v>GABINETE SECTORIAL ECONÓMICO</v>
          </cell>
          <cell r="C53" t="str">
            <v>EJECUTIVA</v>
          </cell>
          <cell r="D53" t="str">
            <v>ZONA 8</v>
          </cell>
          <cell r="E53" t="str">
            <v>ADMINISTRACION DEL ESTADO</v>
          </cell>
          <cell r="F53" t="str">
            <v>SECTORIAL ASUNTOS INTERNOS</v>
          </cell>
          <cell r="G53" t="str">
            <v>Agencias de Regulación y Control</v>
          </cell>
          <cell r="H53" t="str">
            <v>MINISTERIO DE TRANSPORTE Y OBRAS PUBLICAS</v>
          </cell>
          <cell r="I53" t="str">
            <v>COMISION DE TRANSITO DEL ECUADOR</v>
          </cell>
        </row>
        <row r="54">
          <cell r="A54" t="str">
            <v>1768155230001</v>
          </cell>
          <cell r="B54" t="str">
            <v>GABINETE SECTORIAL ECONÓMICO</v>
          </cell>
          <cell r="C54" t="str">
            <v>EJECUTIVA</v>
          </cell>
          <cell r="D54" t="str">
            <v>ZONA 9</v>
          </cell>
          <cell r="E54" t="str">
            <v>ADMINISTRACION DEL ESTADO</v>
          </cell>
          <cell r="F54" t="str">
            <v>SECTORIAL RECURSOS NATURALES</v>
          </cell>
          <cell r="G54" t="str">
            <v>Institutos de Investigación</v>
          </cell>
          <cell r="H54" t="str">
            <v>MINISTERIO DE ENERGIA Y RECURSOS NATURALES NO RENOVABLES</v>
          </cell>
          <cell r="I54" t="str">
            <v>INSTITUTO DE INVESTIGACION GEOLOGICO Y ENERGETICO</v>
          </cell>
        </row>
        <row r="55">
          <cell r="A55" t="str">
            <v>1760000900001</v>
          </cell>
          <cell r="B55" t="str">
            <v>GABINETE SECTORIAL ECONÓMICO</v>
          </cell>
          <cell r="C55" t="str">
            <v>EJECUTIVA</v>
          </cell>
          <cell r="D55" t="str">
            <v>ZONA 9</v>
          </cell>
          <cell r="E55" t="str">
            <v>ADMINISTRACION DEL ESTADO</v>
          </cell>
          <cell r="F55" t="str">
            <v>SECTORIAL FINANZAS</v>
          </cell>
          <cell r="G55" t="str">
            <v>Ministerios Sectoriales</v>
          </cell>
          <cell r="H55" t="str">
            <v>SECRETARÍA NACIONAL DE PLANIFICACIÓN</v>
          </cell>
          <cell r="I55" t="str">
            <v>MINISTERIO DE ECONOMÍA Y FINANZAS</v>
          </cell>
        </row>
        <row r="56">
          <cell r="A56" t="str">
            <v>1768136010001</v>
          </cell>
          <cell r="B56" t="str">
            <v>GABINETE SECTORIAL ECONÓMICO</v>
          </cell>
          <cell r="C56" t="str">
            <v>EJECUTIVA</v>
          </cell>
          <cell r="D56" t="str">
            <v>ZONA 9</v>
          </cell>
          <cell r="E56" t="str">
            <v>ADMINISTRACION DEL ESTADO</v>
          </cell>
          <cell r="F56" t="str">
            <v>SECTORIAL RECURSOS NATURALES</v>
          </cell>
          <cell r="G56" t="str">
            <v>Ministerios Sectoriales</v>
          </cell>
          <cell r="H56" t="str">
            <v>SECRETARÍA NACIONAL DE PLANIFICACIÓN</v>
          </cell>
          <cell r="I56" t="str">
            <v>MINISTERIO DE ENERGÍA Y RECURSOS NATURALES NO RENOVABLES</v>
          </cell>
        </row>
        <row r="57">
          <cell r="A57" t="str">
            <v>1768151240001</v>
          </cell>
          <cell r="B57" t="str">
            <v>GABINETE SECTORIAL ECONÓMICO</v>
          </cell>
          <cell r="C57" t="str">
            <v>EJECUTIVA</v>
          </cell>
          <cell r="D57" t="str">
            <v>ZONA 9</v>
          </cell>
          <cell r="E57" t="str">
            <v>ADMINISTRACION DEL ESTADO</v>
          </cell>
          <cell r="F57" t="str">
            <v>SECTORIAL COMUNICACIONES</v>
          </cell>
          <cell r="G57" t="str">
            <v>Ministerios Sectoriales</v>
          </cell>
          <cell r="H57" t="str">
            <v>SECRETARÍA NACIONAL DE PLANIFICACIÓN</v>
          </cell>
          <cell r="I57" t="str">
            <v>MINISTERIO DE TELECOMUNICACIONES Y DE LA SOCIEDAD DE LA INFORMACION MINTEL</v>
          </cell>
        </row>
        <row r="58">
          <cell r="A58" t="str">
            <v>1760001710001</v>
          </cell>
          <cell r="B58" t="str">
            <v>GABINETE SECTORIAL ECONÓMICO</v>
          </cell>
          <cell r="C58" t="str">
            <v>EJECUTIVA</v>
          </cell>
          <cell r="D58" t="str">
            <v>ZONA 9</v>
          </cell>
          <cell r="E58" t="str">
            <v>ADMINISTRACION DEL ESTADO</v>
          </cell>
          <cell r="F58" t="str">
            <v>SECTORIAL COMUNICACIONES</v>
          </cell>
          <cell r="G58" t="str">
            <v>Ministerios Sectoriales</v>
          </cell>
          <cell r="H58" t="str">
            <v>SECRETARÍA NACIONAL DE PLANIFICACIÓN</v>
          </cell>
          <cell r="I58" t="str">
            <v>MINISTERIO DE TRANSPORTE Y OBRAS PUBLICAS</v>
          </cell>
        </row>
        <row r="59">
          <cell r="A59" t="str">
            <v>1768134230001</v>
          </cell>
          <cell r="B59" t="str">
            <v>GABINETE SECTORIAL ECONÓMICO</v>
          </cell>
          <cell r="C59" t="str">
            <v>EJECUTIVA</v>
          </cell>
          <cell r="D59" t="str">
            <v>ZONA 9</v>
          </cell>
          <cell r="E59" t="str">
            <v>ADMINISTRACION DEL ESTADO</v>
          </cell>
          <cell r="F59" t="str">
            <v>SECTORIAL ADMINISTRATIVO</v>
          </cell>
          <cell r="G59" t="str">
            <v>Otra Institucionalidad</v>
          </cell>
          <cell r="H59" t="str">
            <v>MINISTERIO DE ECONOMÍA Y FINANZAS</v>
          </cell>
          <cell r="I59" t="str">
            <v>UNIDAD DE ANALISIS FINANCIERO Y ECONOMICO - UAFE</v>
          </cell>
        </row>
        <row r="60">
          <cell r="A60" t="str">
            <v>0860010120001</v>
          </cell>
          <cell r="B60" t="str">
            <v>GABINETE SECTORIAL ECONÓMICO</v>
          </cell>
          <cell r="C60" t="str">
            <v>EJECUTIVA</v>
          </cell>
          <cell r="D60" t="str">
            <v>ZONA 1</v>
          </cell>
          <cell r="E60" t="str">
            <v>ADMINISTRACION DEL ESTADO</v>
          </cell>
          <cell r="F60" t="str">
            <v>SECTORIAL DEFENSA NACIONAL</v>
          </cell>
          <cell r="G60" t="str">
            <v>Otra Institucionalidad</v>
          </cell>
          <cell r="H60" t="str">
            <v>MINISTERIO DE TRANSPORTE Y OBRAS PUBLICAS</v>
          </cell>
          <cell r="I60" t="str">
            <v>AUTORIDAD PORTUARIA DE ESMERALDAS</v>
          </cell>
        </row>
        <row r="61">
          <cell r="A61" t="str">
            <v>0968511110001</v>
          </cell>
          <cell r="B61" t="str">
            <v>GABINETE SECTORIAL ECONÓMICO</v>
          </cell>
          <cell r="C61" t="str">
            <v>EJECUTIVA</v>
          </cell>
          <cell r="D61" t="str">
            <v>ZONA 8</v>
          </cell>
          <cell r="E61" t="str">
            <v>ADMINISTRACION DEL ESTADO</v>
          </cell>
          <cell r="F61" t="str">
            <v>SECTORIAL DEFENSA NACIONAL</v>
          </cell>
          <cell r="G61" t="str">
            <v>Otra Institucionalidad</v>
          </cell>
          <cell r="H61" t="str">
            <v>MINISTERIO DE TRANSPORTE Y OBRAS PUBLICAS</v>
          </cell>
          <cell r="I61" t="str">
            <v>AUTORIDAD PORTUARIA DE GUAYAQUIL</v>
          </cell>
        </row>
        <row r="62">
          <cell r="A62" t="str">
            <v>1360034020001</v>
          </cell>
          <cell r="B62" t="str">
            <v>GABINETE SECTORIAL ECONÓMICO</v>
          </cell>
          <cell r="C62" t="str">
            <v>EJECUTIVA</v>
          </cell>
          <cell r="D62" t="str">
            <v>ZONA 4</v>
          </cell>
          <cell r="E62" t="str">
            <v>ADMINISTRACION DEL ESTADO</v>
          </cell>
          <cell r="F62" t="str">
            <v>SECTORIAL DEFENSA NACIONAL</v>
          </cell>
          <cell r="G62" t="str">
            <v>Otra Institucionalidad</v>
          </cell>
          <cell r="H62" t="str">
            <v>MINISTERIO DE TRANSPORTE Y OBRAS PUBLICAS</v>
          </cell>
          <cell r="I62" t="str">
            <v>AUTORIDAD PORTUARIA DE MANTA</v>
          </cell>
        </row>
        <row r="63">
          <cell r="A63" t="str">
            <v>0760026060001</v>
          </cell>
          <cell r="B63" t="str">
            <v>GABINETE SECTORIAL ECONÓMICO</v>
          </cell>
          <cell r="C63" t="str">
            <v>EJECUTIVA</v>
          </cell>
          <cell r="D63" t="str">
            <v>ZONA 7</v>
          </cell>
          <cell r="E63" t="str">
            <v>ADMINISTRACION DEL ESTADO</v>
          </cell>
          <cell r="F63" t="str">
            <v>SECTORIAL DEFENSA NACIONAL</v>
          </cell>
          <cell r="G63" t="str">
            <v>Otra Institucionalidad</v>
          </cell>
          <cell r="H63" t="str">
            <v>MINISTERIO DE TRANSPORTE Y OBRAS PUBLICAS</v>
          </cell>
          <cell r="I63" t="str">
            <v>AUTORIDAD PORTUARIA DE PUERTO BOLIVAR</v>
          </cell>
        </row>
        <row r="64">
          <cell r="A64" t="str">
            <v>1768014410001</v>
          </cell>
          <cell r="B64" t="str">
            <v>GABINETE SECTORIAL ECONÓMICO</v>
          </cell>
          <cell r="C64" t="str">
            <v>EJECUTIVA</v>
          </cell>
          <cell r="D64" t="str">
            <v>ZONA 9</v>
          </cell>
          <cell r="E64" t="str">
            <v>ADMINISTRACION DEL ESTADO</v>
          </cell>
          <cell r="F64" t="str">
            <v>SECTORIAL COMUNICACIONES</v>
          </cell>
          <cell r="G64" t="str">
            <v>Otra Institucionalidad</v>
          </cell>
          <cell r="H64" t="str">
            <v>MINISTERIO DE TRANSPORTE Y OBRAS PUBLICAS</v>
          </cell>
          <cell r="I64" t="str">
            <v>DIRECCION GENERAL DE AVIACION CIVIL</v>
          </cell>
        </row>
        <row r="65">
          <cell r="A65" t="str">
            <v>1768183870001</v>
          </cell>
          <cell r="B65" t="str">
            <v>GABINETE SECTORIAL ECONÓMICO</v>
          </cell>
          <cell r="C65" t="str">
            <v>EJECUTIVA</v>
          </cell>
          <cell r="D65" t="str">
            <v>ZONA 9</v>
          </cell>
          <cell r="E65" t="str">
            <v>ADMINISTRACION DEL ESTADO</v>
          </cell>
          <cell r="F65" t="str">
            <v>SECTORIAL RECURSOS NATURALES</v>
          </cell>
          <cell r="G65" t="str">
            <v>Otra Institucionalidad</v>
          </cell>
          <cell r="H65" t="str">
            <v>MINISTERIO DE ENERGIA Y RECURSOS NATURALES NO RENOVABLES</v>
          </cell>
          <cell r="I65" t="str">
            <v>OPERADOR NACIONAL DE ELECTRICIDAD - CENACE</v>
          </cell>
        </row>
        <row r="66">
          <cell r="A66" t="str">
            <v>1768182710001</v>
          </cell>
          <cell r="B66" t="str">
            <v>GABINETE SECTORIAL PRODUCTIVO</v>
          </cell>
          <cell r="C66" t="str">
            <v>EJECUTIVA</v>
          </cell>
          <cell r="D66" t="str">
            <v>ZONA 9</v>
          </cell>
          <cell r="E66" t="str">
            <v>EMPRESAS PUBLICAS DE LA FUNCION EJECUTIVA</v>
          </cell>
          <cell r="F66" t="str">
            <v>SECTORIAL DESARROLLO URBANO Y VIVIENDA</v>
          </cell>
          <cell r="G66" t="str">
            <v>Empresas Públicas</v>
          </cell>
          <cell r="H66" t="str">
            <v>MINISTERIO DE DESARROLLO URBANO Y VIVIENDA</v>
          </cell>
          <cell r="I66" t="str">
            <v>EMPRESA PÚBLICA CASA PARA TODOS EP</v>
          </cell>
        </row>
        <row r="67">
          <cell r="A67" t="str">
            <v>1768141520001</v>
          </cell>
          <cell r="B67" t="str">
            <v>GABINETE SECTORIAL PRODUCTIVO</v>
          </cell>
          <cell r="C67" t="str">
            <v>EJECUTIVA</v>
          </cell>
          <cell r="D67" t="str">
            <v>ZONA 9</v>
          </cell>
          <cell r="E67" t="str">
            <v>ADMINISTRACION DEL ESTADO</v>
          </cell>
          <cell r="F67" t="str">
            <v>SECTORIAL COMERCIO EXTERIOR  INDUSTRIALIZACION  PESCA Y COMPETITIVIDAD</v>
          </cell>
          <cell r="G67" t="str">
            <v>Servicios</v>
          </cell>
          <cell r="H67" t="str">
            <v>MINISTERIO DE PRODUCCION, COMERCIO EXTERIOR, INVERSIONES Y PESCA</v>
          </cell>
          <cell r="I67" t="str">
            <v>SERVICIO DE ACREDITACION ECUATORIANO</v>
          </cell>
        </row>
        <row r="68">
          <cell r="A68" t="str">
            <v>1768046530001</v>
          </cell>
          <cell r="B68" t="str">
            <v>GABINETE SECTORIAL PRODUCTIVO</v>
          </cell>
          <cell r="C68" t="str">
            <v>EJECUTIVA</v>
          </cell>
          <cell r="D68" t="str">
            <v>ZONA 9</v>
          </cell>
          <cell r="E68" t="str">
            <v>ADMINISTRACION DEL ESTADO</v>
          </cell>
          <cell r="F68" t="str">
            <v>SECTORIAL COMERCIO EXTERIOR  INDUSTRIALIZACION  PESCA Y COMPETITIVIDAD</v>
          </cell>
          <cell r="G68" t="str">
            <v>Servicios</v>
          </cell>
          <cell r="H68" t="str">
            <v>MINISTERIO DE PRODUCCION, COMERCIO EXTERIOR, INVERSIONES Y PESCA</v>
          </cell>
          <cell r="I68" t="str">
            <v>SERVICIO ECUATORIANO DE NORMALIZACIÓN</v>
          </cell>
        </row>
        <row r="69">
          <cell r="A69" t="str">
            <v>1768188830001</v>
          </cell>
          <cell r="B69" t="str">
            <v>GABINETE SECTORIAL PRODUCTIVO</v>
          </cell>
          <cell r="C69" t="str">
            <v>EJECUTIVA</v>
          </cell>
          <cell r="D69" t="str">
            <v>ZONA 9</v>
          </cell>
          <cell r="E69" t="str">
            <v>ADMINISTRACION DEL ESTADO</v>
          </cell>
          <cell r="F69" t="str">
            <v>SECTORIAL AGROPECUARIO</v>
          </cell>
          <cell r="G69" t="str">
            <v>Agencias de Regulación y Control</v>
          </cell>
          <cell r="H69" t="str">
            <v>MINISTERIO DE AGRICULTURA Y GANADERIA</v>
          </cell>
          <cell r="I69" t="str">
            <v>AGENCIA DE REGULACIÓN Y CONTROL FITO Y ZOOSANITARIO</v>
          </cell>
        </row>
        <row r="70">
          <cell r="A70" t="str">
            <v>1768168210001</v>
          </cell>
          <cell r="B70" t="str">
            <v>GABINETE SECTORIAL PRODUCTIVO</v>
          </cell>
          <cell r="C70" t="str">
            <v>EJECUTIVA</v>
          </cell>
          <cell r="D70" t="str">
            <v>ZONA 5</v>
          </cell>
          <cell r="E70" t="str">
            <v>ADMINISTRACION DEL ESTADO</v>
          </cell>
          <cell r="F70" t="str">
            <v>SECTORIAL AMBIENTE</v>
          </cell>
          <cell r="G70" t="str">
            <v>Agencias de Regulación y Control</v>
          </cell>
          <cell r="H70" t="str">
            <v>MINISTERIO DE AMBIENTE, AGUA Y TRANSICIÓN ECOLÓGICA</v>
          </cell>
          <cell r="I70" t="str">
            <v>AGENCIA DE REGULACIÓN Y CONTROL DE LA BIOSEGURIDAD Y CUARENTENA PARA GALÁPAGOS</v>
          </cell>
        </row>
        <row r="71">
          <cell r="A71" t="str">
            <v>1768178790001</v>
          </cell>
          <cell r="B71" t="str">
            <v>GABINETE SECTORIAL PRODUCTIVO</v>
          </cell>
          <cell r="C71" t="str">
            <v>EJECUTIVA</v>
          </cell>
          <cell r="D71" t="str">
            <v>ZONA 9</v>
          </cell>
          <cell r="E71" t="str">
            <v>ADMINISTRACION DEL ESTADO</v>
          </cell>
          <cell r="F71" t="str">
            <v>SECTORIAL ADMINISTRATIVO</v>
          </cell>
          <cell r="G71" t="str">
            <v>Agencias de Regulación y Control</v>
          </cell>
          <cell r="H71" t="str">
            <v>MINISTERIO DE AMBIENTE, AGUA Y TRANSICIÓN ECOLÓGICA</v>
          </cell>
          <cell r="I71" t="str">
            <v>AGENCIA DE REGULACION Y CONTROL DEL AGUA ARCA</v>
          </cell>
        </row>
        <row r="72">
          <cell r="A72" t="str">
            <v>1768048820001</v>
          </cell>
          <cell r="B72" t="str">
            <v>GABINETE SECTORIAL PRODUCTIVO</v>
          </cell>
          <cell r="C72" t="str">
            <v>EJECUTIVA</v>
          </cell>
          <cell r="D72" t="str">
            <v>ZONA 9</v>
          </cell>
          <cell r="E72" t="str">
            <v>ADMINISTRACION DEL ESTADO</v>
          </cell>
          <cell r="F72" t="str">
            <v>SECTORIAL AGROPECUARIO</v>
          </cell>
          <cell r="G72" t="str">
            <v>Institutos de Investigación</v>
          </cell>
          <cell r="H72" t="str">
            <v>MINISTERIO DE AGRICULTURA Y GANADERIA</v>
          </cell>
          <cell r="I72" t="str">
            <v>INSTITUTO NACIONAL DE INVESTIGACIONES AGROPECUARIAS  INIAP</v>
          </cell>
        </row>
        <row r="73">
          <cell r="A73" t="str">
            <v>0968518040001</v>
          </cell>
          <cell r="B73" t="str">
            <v>GABINETE SECTORIAL PRODUCTIVO</v>
          </cell>
          <cell r="C73" t="str">
            <v>EJECUTIVA</v>
          </cell>
          <cell r="D73" t="str">
            <v>ZONA 8</v>
          </cell>
          <cell r="E73" t="str">
            <v>ADMINISTRACION DEL ESTADO</v>
          </cell>
          <cell r="F73" t="str">
            <v>SECTORIAL AGROPECUARIO</v>
          </cell>
          <cell r="G73" t="str">
            <v>Institutos de Investigación</v>
          </cell>
          <cell r="H73" t="str">
            <v>MINISTERIO DE PRODUCCION, COMERCIO EXTERIOR, INVERSIONES Y PESCA</v>
          </cell>
          <cell r="I73" t="str">
            <v>INSTITUTO PÚBLICO DE INVESTIGACIÓN DE ACUICULTURA Y PESCA</v>
          </cell>
        </row>
        <row r="74">
          <cell r="A74" t="str">
            <v>1768045130001</v>
          </cell>
          <cell r="B74" t="str">
            <v>GABINETE SECTORIAL PRODUCTIVO</v>
          </cell>
          <cell r="C74" t="str">
            <v>EJECUTIVA</v>
          </cell>
          <cell r="D74" t="str">
            <v>ZONA 9</v>
          </cell>
          <cell r="E74" t="str">
            <v>ADMINISTRACION DEL ESTADO</v>
          </cell>
          <cell r="F74" t="str">
            <v>SECTORIAL RECURSOS NATURALES</v>
          </cell>
          <cell r="G74" t="str">
            <v>Institutos de Investigación</v>
          </cell>
          <cell r="H74" t="str">
            <v>MINISTERIO DE AMBIENTE, AGUA Y TRANSICIÓN ECOLÓGICA</v>
          </cell>
          <cell r="I74" t="str">
            <v>INSTITUTO ECUATORIANO DE METEOROLOGIA E HIDROLOGIA -INAMHI</v>
          </cell>
        </row>
        <row r="75">
          <cell r="A75" t="str">
            <v>1768188080001</v>
          </cell>
          <cell r="B75" t="str">
            <v>GABINETE SECTORIAL PRODUCTIVO</v>
          </cell>
          <cell r="C75" t="str">
            <v>EJECUTIVA</v>
          </cell>
          <cell r="D75" t="str">
            <v>ZONA 9</v>
          </cell>
          <cell r="E75" t="str">
            <v>ADMINISTRACION DEL ESTADO</v>
          </cell>
          <cell r="F75" t="str">
            <v>SECTORIAL AMBIENTE</v>
          </cell>
          <cell r="G75" t="str">
            <v>Institutos de Investigación</v>
          </cell>
          <cell r="H75" t="str">
            <v>MINISTERIO DE AMBIENTE, AGUA Y TRANSICIÓN ECOLÓGICA</v>
          </cell>
          <cell r="I75" t="str">
            <v>INSTITUTO NACIONAL DE BIODIVERSIDAD</v>
          </cell>
        </row>
        <row r="76">
          <cell r="A76" t="str">
            <v>1768041140001</v>
          </cell>
          <cell r="B76" t="str">
            <v>GABINETE SECTORIAL PRODUCTIVO</v>
          </cell>
          <cell r="C76" t="str">
            <v>EJECUTIVA</v>
          </cell>
          <cell r="D76" t="str">
            <v>ZONA 9</v>
          </cell>
          <cell r="E76" t="str">
            <v>ADMINISTRACION DEL ESTADO</v>
          </cell>
          <cell r="F76" t="str">
            <v>SECTORIAL TRABAJO</v>
          </cell>
          <cell r="G76" t="str">
            <v>Institutos de Promoción</v>
          </cell>
          <cell r="H76" t="str">
            <v>MINISTERIO DEL TRABAJO</v>
          </cell>
          <cell r="I76" t="str">
            <v>SERVICIO ECUATORIANO DE CAPACITACION PROFESIONAL -SECAP</v>
          </cell>
        </row>
        <row r="77">
          <cell r="A77" t="str">
            <v>1760009450001</v>
          </cell>
          <cell r="B77" t="str">
            <v>GABINETE SECTORIAL PRODUCTIVO</v>
          </cell>
          <cell r="C77" t="str">
            <v>EJECUTIVA</v>
          </cell>
          <cell r="D77" t="str">
            <v>ZONA 9</v>
          </cell>
          <cell r="E77" t="str">
            <v>ADMINISTRACION DEL ESTADO</v>
          </cell>
          <cell r="F77" t="str">
            <v>SECTORIAL DESARROLLO URBANO Y VIVIENDA</v>
          </cell>
          <cell r="G77" t="str">
            <v>Ministerios Sectoriales</v>
          </cell>
          <cell r="H77" t="str">
            <v>SECRETARÍA NACIONAL DE PLANIFICACIÓN</v>
          </cell>
          <cell r="I77" t="str">
            <v>MINISTERIO DE DESARROLLO URBANO Y VIVIENDA</v>
          </cell>
        </row>
        <row r="78">
          <cell r="A78" t="str">
            <v>1760001470001</v>
          </cell>
          <cell r="B78" t="str">
            <v>GABINETE SECTORIAL PRODUCTIVO</v>
          </cell>
          <cell r="C78" t="str">
            <v>EJECUTIVA</v>
          </cell>
          <cell r="D78" t="str">
            <v>ZONA 9</v>
          </cell>
          <cell r="E78" t="str">
            <v>ADMINISTRACION DEL ESTADO</v>
          </cell>
          <cell r="F78" t="str">
            <v>SECTORIAL AGROPECUARIO</v>
          </cell>
          <cell r="G78" t="str">
            <v>Ministerios Sectoriales</v>
          </cell>
          <cell r="H78" t="str">
            <v>SECRETARÍA NACIONAL DE PLANIFICACIÓN</v>
          </cell>
          <cell r="I78" t="str">
            <v>MINISTERIO DE AGRICULTURA Y GANADERIA</v>
          </cell>
        </row>
        <row r="79">
          <cell r="A79" t="str">
            <v>0968599370001</v>
          </cell>
          <cell r="B79" t="str">
            <v>GABINETE SECTORIAL PRODUCTIVO</v>
          </cell>
          <cell r="C79" t="str">
            <v>EJECUTIVA</v>
          </cell>
          <cell r="D79" t="str">
            <v>ZONA 8</v>
          </cell>
          <cell r="E79" t="str">
            <v>ADMINISTRACION DEL ESTADO</v>
          </cell>
          <cell r="F79" t="str">
            <v>SECTORIAL COMERCIO EXTERIOR  INDUSTRIALIZACION  PESCA Y COMPETITIVIDAD</v>
          </cell>
          <cell r="G79" t="str">
            <v>Ministerios Sectoriales</v>
          </cell>
          <cell r="H79" t="str">
            <v>SECRETARÍA NACIONAL DE PLANIFICACIÓN</v>
          </cell>
          <cell r="I79" t="str">
            <v>MINISTERIO DE PRODUCCION COMERCIO EXTERIOR INVERSIONES Y PESCA</v>
          </cell>
        </row>
        <row r="80">
          <cell r="A80" t="str">
            <v>1760009020001</v>
          </cell>
          <cell r="B80" t="str">
            <v>GABINETE SECTORIAL PRODUCTIVO</v>
          </cell>
          <cell r="C80" t="str">
            <v>EJECUTIVA</v>
          </cell>
          <cell r="D80" t="str">
            <v>ZONA 9</v>
          </cell>
          <cell r="E80" t="str">
            <v>ADMINISTRACION DEL ESTADO</v>
          </cell>
          <cell r="F80" t="str">
            <v>SECTORIAL TURISMO</v>
          </cell>
          <cell r="G80" t="str">
            <v>Ministerios Sectoriales</v>
          </cell>
          <cell r="H80" t="str">
            <v>SECRETARÍA NACIONAL DE PLANIFICACIÓN</v>
          </cell>
          <cell r="I80" t="str">
            <v>MINISTERIO DE TURISMO</v>
          </cell>
        </row>
        <row r="81">
          <cell r="A81" t="str">
            <v>1768150940001</v>
          </cell>
          <cell r="B81" t="str">
            <v>GABINETE SECTORIAL PRODUCTIVO</v>
          </cell>
          <cell r="C81" t="str">
            <v>EJECUTIVA</v>
          </cell>
          <cell r="D81" t="str">
            <v>ZONA 9</v>
          </cell>
          <cell r="E81" t="str">
            <v>ADMINISTRACION DEL ESTADO</v>
          </cell>
          <cell r="F81" t="str">
            <v>SECTORIAL TRABAJO</v>
          </cell>
          <cell r="G81" t="str">
            <v>Ministerios Sectoriales</v>
          </cell>
          <cell r="H81" t="str">
            <v>SECRETARÍA NACIONAL DE PLANIFICACIÓN</v>
          </cell>
          <cell r="I81" t="str">
            <v>MINISTERIO DEL TRABAJO</v>
          </cell>
        </row>
        <row r="82">
          <cell r="A82" t="str">
            <v>1768192860001</v>
          </cell>
          <cell r="B82" t="str">
            <v>GABINETE SECTORIAL PRODUCTIVO</v>
          </cell>
          <cell r="C82" t="str">
            <v>EJECUTIVA</v>
          </cell>
          <cell r="D82" t="str">
            <v>ZONA 9</v>
          </cell>
          <cell r="E82" t="str">
            <v>ADMINISTRACION DEL ESTADO</v>
          </cell>
          <cell r="F82" t="str">
            <v>SECTORIAL AMBIENTE</v>
          </cell>
          <cell r="G82" t="str">
            <v>Ministerios Sectoriales</v>
          </cell>
          <cell r="H82" t="str">
            <v>SECRETARÍA NACIONAL DE PLANIFICACIÓN</v>
          </cell>
          <cell r="I82" t="str">
            <v>MINISTERIO DE AMBIENTE, AGUA Y TRANSICIÓN ECOLÓGICA</v>
          </cell>
        </row>
        <row r="83">
          <cell r="A83" t="str">
            <v>0160046260001</v>
          </cell>
          <cell r="B83" t="str">
            <v>GABINETE SECTORIAL PRODUCTIVO</v>
          </cell>
          <cell r="C83" t="str">
            <v>EJECUTIVA</v>
          </cell>
          <cell r="D83" t="str">
            <v>ZONA 6</v>
          </cell>
          <cell r="E83" t="str">
            <v>ADMINISTRACION DEL ESTADO</v>
          </cell>
          <cell r="F83" t="str">
            <v>SECTORIAL COMERCIO EXTERIOR  INDUSTRIALIZACION  PESCA Y COMPETITIVIDAD</v>
          </cell>
          <cell r="G83" t="str">
            <v>Otra Institucionalidad</v>
          </cell>
          <cell r="H83" t="str">
            <v>MINISTERIO DE PRODUCCION, COMERCIO EXTERIOR, INVERSIONES Y PESCA</v>
          </cell>
          <cell r="I83" t="str">
            <v>CENTRO INTERAMERICANO DE ARTESANIAS Y ARTES POPULARES, CIDAP</v>
          </cell>
        </row>
        <row r="84">
          <cell r="A84" t="str">
            <v>0968603310001</v>
          </cell>
          <cell r="B84" t="str">
            <v>GABINETE SECTORIAL PRODUCTIVO</v>
          </cell>
          <cell r="C84" t="str">
            <v>EJECUTIVA</v>
          </cell>
          <cell r="D84" t="str">
            <v>ZONA 8</v>
          </cell>
          <cell r="E84" t="str">
            <v>ADMINISTRACION DEL ESTADO</v>
          </cell>
          <cell r="F84" t="str">
            <v>SECTORIAL ADMINISTRATIVO</v>
          </cell>
          <cell r="G84" t="str">
            <v>Secretarías Técnicas</v>
          </cell>
          <cell r="H84" t="str">
            <v>MINISTERIO DE DESARROLLO URBANO Y VIVIENDA</v>
          </cell>
          <cell r="I84" t="str">
            <v>SECRETARÍA TÉCNICA DE PREVENCIÓN DE ASENTAMIENTOS HUMANOS IRREGULARES</v>
          </cell>
        </row>
        <row r="85">
          <cell r="A85" t="str">
            <v>1798194719001</v>
          </cell>
          <cell r="B85" t="str">
            <v>GABINETE SECTORIAL PRODUCTIVO</v>
          </cell>
          <cell r="C85" t="str">
            <v>EJECUTIVA</v>
          </cell>
          <cell r="D85" t="str">
            <v>ZONA 9</v>
          </cell>
          <cell r="E85" t="str">
            <v>ADMINISTRACION DEL ESTADO</v>
          </cell>
          <cell r="F85" t="str">
            <v>SECTORIAL ADMINISTRATIVO</v>
          </cell>
          <cell r="G85" t="str">
            <v>Secretarías Técnicas</v>
          </cell>
          <cell r="H85" t="str">
            <v>SECRETARÍA NACIONAL DE PLANIFICACIÓN</v>
          </cell>
          <cell r="I85" t="str">
            <v>SECRETARÍA TÉCNICA DE ASOCIACIONES PÚBLICO PRIVADAS Y DE GESTIÓN DELEGADA</v>
          </cell>
        </row>
        <row r="86">
          <cell r="A86" t="str">
            <v>1768137410001</v>
          </cell>
          <cell r="B86" t="str">
            <v>GABINETE SECTORIAL SOCIAL</v>
          </cell>
          <cell r="C86" t="str">
            <v>EJECUTIVA</v>
          </cell>
          <cell r="D86" t="str">
            <v>ZONA 9</v>
          </cell>
          <cell r="E86" t="str">
            <v>ADMINISTRACION DEL ESTADO</v>
          </cell>
          <cell r="F86" t="str">
            <v>SECTORIAL ASUNTOS INTERNOS</v>
          </cell>
          <cell r="G86" t="str">
            <v>Secretarías</v>
          </cell>
          <cell r="H86" t="str">
            <v>SECRETARÍA NACIONAL DE PLANIFICACIÓN</v>
          </cell>
          <cell r="I86" t="str">
            <v>SECRETARIA DE DERECHOS HUMANOS</v>
          </cell>
        </row>
        <row r="87">
          <cell r="A87" t="str">
            <v>1790819434001</v>
          </cell>
          <cell r="B87" t="str">
            <v>GABINETE SECTORIAL SOCIAL</v>
          </cell>
          <cell r="C87" t="str">
            <v>EJECUTIVA</v>
          </cell>
          <cell r="D87" t="str">
            <v>ZONA 9</v>
          </cell>
          <cell r="E87" t="str">
            <v>ADMINISTRACION DEL ESTADO</v>
          </cell>
          <cell r="F87" t="str">
            <v>SECTORIAL BIENESTAR SOCIAL</v>
          </cell>
          <cell r="G87" t="str">
            <v>Secretarías</v>
          </cell>
          <cell r="H87" t="str">
            <v>SECRETARÍA NACIONAL DE PLANIFICACIÓN</v>
          </cell>
          <cell r="I87" t="str">
            <v>SECRETARIA DE GESTIÓN Y DESARROLLO DE PUEBLOS Y NACIONALIDADES</v>
          </cell>
        </row>
        <row r="88">
          <cell r="A88" t="str">
            <v>1768184680001</v>
          </cell>
          <cell r="B88" t="str">
            <v>GABINETE SECTORIAL SOCIAL</v>
          </cell>
          <cell r="C88" t="str">
            <v>EJECUTIVA</v>
          </cell>
          <cell r="D88" t="str">
            <v>ZONA 9</v>
          </cell>
          <cell r="E88" t="str">
            <v>ADMINISTRACION DEL ESTADO</v>
          </cell>
          <cell r="F88" t="str">
            <v>SECTORIAL SALUD</v>
          </cell>
          <cell r="G88" t="str">
            <v>Agencias de Regulación y Control</v>
          </cell>
          <cell r="H88" t="str">
            <v>MINISTERIO DE SALUD PUBLICA</v>
          </cell>
          <cell r="I88" t="str">
            <v>AGENCIA DE ASEGURAMIENTO DE LA CALIDAD DE SERVICIOS DE SALUD Y MEDICINA PREPAGADA ACESS</v>
          </cell>
        </row>
        <row r="89">
          <cell r="A89" t="str">
            <v>1768169530001</v>
          </cell>
          <cell r="B89" t="str">
            <v>GABINETE SECTORIAL SOCIAL</v>
          </cell>
          <cell r="C89" t="str">
            <v>EJECUTIVA</v>
          </cell>
          <cell r="D89" t="str">
            <v>ZONA 8</v>
          </cell>
          <cell r="E89" t="str">
            <v>ADMINISTRACION DEL ESTADO</v>
          </cell>
          <cell r="F89" t="str">
            <v>SECTORIAL SALUD</v>
          </cell>
          <cell r="G89" t="str">
            <v>Agencias de Regulación y Control</v>
          </cell>
          <cell r="H89" t="str">
            <v>MINISTERIO DE SALUD PUBLICA</v>
          </cell>
          <cell r="I89" t="str">
            <v>AGENCIA NACIONAL DE REGULACIÓN CONTROL Y VIGILANCIA SANITARIA ARCSA</v>
          </cell>
        </row>
        <row r="90">
          <cell r="A90" t="str">
            <v>0968595540001</v>
          </cell>
          <cell r="B90" t="str">
            <v>GABINETE SECTORIAL SOCIAL</v>
          </cell>
          <cell r="C90" t="str">
            <v>EJECUTIVA</v>
          </cell>
          <cell r="D90" t="str">
            <v>ZONA 8</v>
          </cell>
          <cell r="E90" t="str">
            <v>ADMINISTRACION DEL ESTADO</v>
          </cell>
          <cell r="F90" t="str">
            <v>SECTORIAL SALUD</v>
          </cell>
          <cell r="G90" t="str">
            <v>Institutos de Investigación</v>
          </cell>
          <cell r="H90" t="str">
            <v>MINISTERIO DE SALUD PUBLICA</v>
          </cell>
          <cell r="I90" t="str">
            <v>INSTITUTO NACIONAL DE INVESTIGACION EN SALUD PUBLICA INSPI</v>
          </cell>
        </row>
        <row r="91">
          <cell r="A91" t="str">
            <v>1768166510001</v>
          </cell>
          <cell r="B91" t="str">
            <v>GABINETE SECTORIAL SOCIAL</v>
          </cell>
          <cell r="C91" t="str">
            <v>EJECUTIVA</v>
          </cell>
          <cell r="D91" t="str">
            <v>ZONA 9</v>
          </cell>
          <cell r="E91" t="str">
            <v>ADMINISTRACION DEL ESTADO</v>
          </cell>
          <cell r="F91" t="str">
            <v>SECTORIAL SALUD</v>
          </cell>
          <cell r="G91" t="str">
            <v>Institutos de Promoción</v>
          </cell>
          <cell r="H91" t="str">
            <v>MINISTERIO DE SALUD PUBLICA</v>
          </cell>
          <cell r="I91" t="str">
            <v>INSTITUTO NACIONAL DE DONACIÓN Y TRANSPLANTES DE ÓRGANOS TEJIDOS Y CÉLULAS - INDOT</v>
          </cell>
        </row>
        <row r="92">
          <cell r="A92" t="str">
            <v>1768149260001</v>
          </cell>
          <cell r="B92" t="str">
            <v>GABINETE SECTORIAL SOCIAL</v>
          </cell>
          <cell r="C92" t="str">
            <v>EJECUTIVA</v>
          </cell>
          <cell r="D92" t="str">
            <v>ZONA 9</v>
          </cell>
          <cell r="E92" t="str">
            <v>ADMINISTRACION DEL ESTADO</v>
          </cell>
          <cell r="F92" t="str">
            <v>SECTORIAL BIENESTAR SOCIAL</v>
          </cell>
          <cell r="G92" t="str">
            <v>Institutos de Promoción</v>
          </cell>
          <cell r="H92" t="str">
            <v>MINISTERIO DE INCLUSION ECONOMICA Y SOCIAL</v>
          </cell>
          <cell r="I92" t="str">
            <v>INSTITUTO NACIONAL DE ECONOMIA POPULAR Y SOLIDARIA</v>
          </cell>
        </row>
        <row r="93">
          <cell r="A93" t="str">
            <v>1760001200001</v>
          </cell>
          <cell r="B93" t="str">
            <v>GABINETE SECTORIAL SOCIAL</v>
          </cell>
          <cell r="C93" t="str">
            <v>EJECUTIVA</v>
          </cell>
          <cell r="D93" t="str">
            <v>ZONA 9</v>
          </cell>
          <cell r="E93" t="str">
            <v>ADMINISTRACION DEL ESTADO</v>
          </cell>
          <cell r="F93" t="str">
            <v>SECTORIAL BIENESTAR SOCIAL</v>
          </cell>
          <cell r="G93" t="str">
            <v>Ministerios Sectoriales</v>
          </cell>
          <cell r="H93" t="str">
            <v>SECRETARÍA NACIONAL DE PLANIFICACIÓN</v>
          </cell>
          <cell r="I93" t="str">
            <v>MINISTERIO DE INCLUSION ECONOMICA Y SOCIAL</v>
          </cell>
        </row>
        <row r="94">
          <cell r="A94" t="str">
            <v>1760001120001</v>
          </cell>
          <cell r="B94" t="str">
            <v>GABINETE SECTORIAL SOCIAL</v>
          </cell>
          <cell r="C94" t="str">
            <v>EJECUTIVA</v>
          </cell>
          <cell r="D94" t="str">
            <v>ZONA 9</v>
          </cell>
          <cell r="E94" t="str">
            <v>ADMINISTRACION DEL ESTADO</v>
          </cell>
          <cell r="F94" t="str">
            <v>SECTORIAL SALUD</v>
          </cell>
          <cell r="G94" t="str">
            <v>Ministerios Sectoriales</v>
          </cell>
          <cell r="H94" t="str">
            <v>SECRETARÍA NACIONAL DE PLANIFICACIÓN</v>
          </cell>
          <cell r="I94" t="str">
            <v>MINISTERIO DE SALUD PUBLICA</v>
          </cell>
        </row>
        <row r="95">
          <cell r="A95" t="str">
            <v>1768143140001</v>
          </cell>
          <cell r="B95" t="str">
            <v>GABINETE SECTORIAL SOCIAL</v>
          </cell>
          <cell r="C95" t="str">
            <v>EJECUTIVA</v>
          </cell>
          <cell r="D95" t="str">
            <v>ZONA 9</v>
          </cell>
          <cell r="E95" t="str">
            <v>ADMINISTRACION DEL ESTADO</v>
          </cell>
          <cell r="F95" t="str">
            <v>SECTORIAL ADMINISTRATIVO</v>
          </cell>
          <cell r="G95" t="str">
            <v>Secretarías Técnicas</v>
          </cell>
          <cell r="H95" t="str">
            <v>SECRETARÍA NACIONAL DE PLANIFICACIÓN</v>
          </cell>
          <cell r="I95" t="str">
            <v>SECRETARÍA TÉCNICA ECUADOR CRECE SIN DESNUTRICIÓN INFANTIL</v>
          </cell>
        </row>
        <row r="96">
          <cell r="A96" t="str">
            <v>1790819345001</v>
          </cell>
          <cell r="B96" t="str">
            <v>SIN GABINETE</v>
          </cell>
          <cell r="C96" t="str">
            <v>EJECUTIVA</v>
          </cell>
          <cell r="D96" t="str">
            <v>ZONA 9</v>
          </cell>
          <cell r="E96" t="str">
            <v>EMPRESAS PUBLICAS DE LA FUNCION EJECUTIVA</v>
          </cell>
          <cell r="F96" t="str">
            <v>SECTORIAL COMUNICACIONES</v>
          </cell>
          <cell r="G96" t="str">
            <v>Empresas Públicas</v>
          </cell>
          <cell r="H96" t="str">
            <v>SECRETARÍA NACIONAL DE PLANIFICACIÓN</v>
          </cell>
          <cell r="I96" t="str">
            <v>EMPRESA PUBLICA DE COMUNICACION DEL ECUADOR EP</v>
          </cell>
        </row>
        <row r="97">
          <cell r="A97" t="str">
            <v>1768174880001</v>
          </cell>
          <cell r="B97" t="str">
            <v>SIN GABINETE</v>
          </cell>
          <cell r="C97" t="str">
            <v>EJECUTIVA</v>
          </cell>
          <cell r="D97" t="str">
            <v>ZONA 9</v>
          </cell>
          <cell r="E97" t="str">
            <v>ADMINISTRACION DEL ESTADO</v>
          </cell>
          <cell r="F97" t="str">
            <v>SECTORIAL ADMINISTRATIVO</v>
          </cell>
          <cell r="G97" t="str">
            <v>Servicios</v>
          </cell>
          <cell r="H97" t="str">
            <v>SECRETARÍA NACIONAL DE PLANIFICACIÓN</v>
          </cell>
          <cell r="I97" t="str">
            <v>SERVICIO INTEGRADO DE SEGURIDAD ECU 911</v>
          </cell>
        </row>
        <row r="98">
          <cell r="A98" t="str">
            <v>1768150270001</v>
          </cell>
          <cell r="B98" t="str">
            <v>SIN GABINETE</v>
          </cell>
          <cell r="C98" t="str">
            <v>EJECUTIVA</v>
          </cell>
          <cell r="D98" t="str">
            <v>ZONA 9</v>
          </cell>
          <cell r="E98" t="str">
            <v>ADMINISTRACION DEL ESTADO</v>
          </cell>
          <cell r="F98" t="str">
            <v>SECTORIAL ADMINISTRATIVO</v>
          </cell>
          <cell r="G98" t="str">
            <v>Agencias de Regulación y Control</v>
          </cell>
          <cell r="H98" t="str">
            <v>MINISTERIO DE ECONOMÍA Y FINANZAS</v>
          </cell>
          <cell r="I98" t="str">
            <v>CORPORACION DEL SEGURO DE DEPOSITOS, FONDO DE LIQUIDES Y FONDO DE SEGUROS PRIVADOS COSEDE</v>
          </cell>
        </row>
        <row r="99">
          <cell r="A99" t="str">
            <v>1768179410001</v>
          </cell>
          <cell r="B99" t="str">
            <v>SIN GABINETE</v>
          </cell>
          <cell r="C99" t="str">
            <v>EJECUTIVA</v>
          </cell>
          <cell r="D99" t="str">
            <v>ZONA 9</v>
          </cell>
          <cell r="E99" t="str">
            <v>ADMINISTRACION DEL ESTADO</v>
          </cell>
          <cell r="F99" t="str">
            <v>SECTORIAL BIENESTAR SOCIAL</v>
          </cell>
          <cell r="G99" t="str">
            <v>Consejos Nacionales para la
Igualdad</v>
          </cell>
          <cell r="H99" t="str">
            <v>SECRETARÍA NACIONAL DE PLANIFICACIÓN</v>
          </cell>
          <cell r="I99" t="str">
            <v>CONSEJO NACIONAL PARA LA IGUALDAD DE GÉNERO</v>
          </cell>
        </row>
        <row r="100">
          <cell r="A100" t="str">
            <v>1768053150001</v>
          </cell>
          <cell r="B100" t="str">
            <v>SIN GABINETE</v>
          </cell>
          <cell r="C100" t="str">
            <v>EJECUTIVA</v>
          </cell>
          <cell r="D100" t="str">
            <v>ZONA 9</v>
          </cell>
          <cell r="E100" t="str">
            <v>ADMINISTRACION DEL ESTADO</v>
          </cell>
          <cell r="F100" t="str">
            <v>SECTORIAL BIENESTAR SOCIAL</v>
          </cell>
          <cell r="G100" t="str">
            <v>Consejos Nacionales para la
Igualdad</v>
          </cell>
          <cell r="H100" t="str">
            <v>SECRETARÍA NACIONAL DE PLANIFICACIÓN</v>
          </cell>
          <cell r="I100" t="str">
            <v>CONSEJO NACIONAL PARA LA IGUALDAD DE DISCAPACIDADES -CONADIS</v>
          </cell>
        </row>
        <row r="101">
          <cell r="A101" t="str">
            <v>1768186540001</v>
          </cell>
          <cell r="B101" t="str">
            <v>SIN GABINETE</v>
          </cell>
          <cell r="C101" t="str">
            <v>EJECUTIVA</v>
          </cell>
          <cell r="D101" t="str">
            <v>ZONA 9</v>
          </cell>
          <cell r="E101" t="str">
            <v>ADMINISTRACION DEL ESTADO</v>
          </cell>
          <cell r="F101" t="str">
            <v>SECTORIAL BIENESTAR SOCIAL</v>
          </cell>
          <cell r="G101" t="str">
            <v>Consejos Nacionales para la
Igualdad</v>
          </cell>
          <cell r="H101" t="str">
            <v>SECRETARÍA NACIONAL DE PLANIFICACIÓN</v>
          </cell>
          <cell r="I101" t="str">
            <v>CONSEJO NACIONAL PARA LA IGUALDAD DE MOVILIDAD HUMANA</v>
          </cell>
        </row>
        <row r="102">
          <cell r="A102" t="str">
            <v>1768186380001</v>
          </cell>
          <cell r="B102" t="str">
            <v>SIN GABINETE</v>
          </cell>
          <cell r="C102" t="str">
            <v>EJECUTIVA</v>
          </cell>
          <cell r="D102" t="str">
            <v>ZONA 9</v>
          </cell>
          <cell r="E102" t="str">
            <v>ADMINISTRACION DEL ESTADO</v>
          </cell>
          <cell r="F102" t="str">
            <v>SECTORIAL BIENESTAR SOCIAL</v>
          </cell>
          <cell r="G102" t="str">
            <v>Consejos Nacionales para la
Igualdad</v>
          </cell>
          <cell r="H102" t="str">
            <v>SECRETARÍA NACIONAL DE PLANIFICACIÓN</v>
          </cell>
          <cell r="I102" t="str">
            <v>CONSEJO NACIONAL PARA LA IGUALDAD DE PUEBLOS Y NACIONALIDADES</v>
          </cell>
        </row>
        <row r="103">
          <cell r="A103" t="str">
            <v>1768123380001</v>
          </cell>
          <cell r="B103" t="str">
            <v>SIN GABINETE</v>
          </cell>
          <cell r="C103" t="str">
            <v>EJECUTIVA</v>
          </cell>
          <cell r="D103" t="str">
            <v>ZONA 9</v>
          </cell>
          <cell r="E103" t="str">
            <v>ADMINISTRACION DEL ESTADO</v>
          </cell>
          <cell r="F103" t="str">
            <v>SECTORIAL BIENESTAR SOCIAL</v>
          </cell>
          <cell r="G103" t="str">
            <v>Consejos Nacionales para la
Igualdad</v>
          </cell>
          <cell r="H103" t="str">
            <v>SECRETARÍA NACIONAL DE PLANIFICACIÓN</v>
          </cell>
          <cell r="I103" t="str">
            <v>CONSEJO NACIONAL PARA LA IGUALDAD INTERGENERACIONAL</v>
          </cell>
        </row>
        <row r="104">
          <cell r="A104" t="str">
            <v>1768038270001</v>
          </cell>
          <cell r="B104" t="str">
            <v>SIN GABINETE</v>
          </cell>
          <cell r="C104" t="str">
            <v>EJECUTIVA</v>
          </cell>
          <cell r="D104" t="str">
            <v>ZONA 9</v>
          </cell>
          <cell r="E104" t="str">
            <v>ADMINISTRACION DEL ESTADO</v>
          </cell>
          <cell r="F104" t="str">
            <v>SECTORIAL ADMINISTRATIVO</v>
          </cell>
          <cell r="G104" t="str">
            <v>Institutos de Investigación</v>
          </cell>
          <cell r="H104" t="str">
            <v>SECRETARÍA NACIONAL DE PLANIFICACIÓN</v>
          </cell>
          <cell r="I104" t="str">
            <v>INSTITUTO NACIONAL DE ESTADISTICA Y CENSOS-INEC</v>
          </cell>
        </row>
        <row r="105">
          <cell r="A105" t="str">
            <v>1790819442001</v>
          </cell>
          <cell r="B105" t="str">
            <v>SIN GABINETE</v>
          </cell>
          <cell r="C105" t="str">
            <v>EJECUTIVA</v>
          </cell>
          <cell r="D105" t="str">
            <v>ZONA 9</v>
          </cell>
          <cell r="E105" t="str">
            <v>ADMINISTRACION DEL ESTADO</v>
          </cell>
          <cell r="F105" t="str">
            <v>SECTORIAL FINANZAS</v>
          </cell>
          <cell r="G105" t="str">
            <v>Otra Institucionalidad</v>
          </cell>
          <cell r="H105" t="str">
            <v>MINISTERIO DE ECONOMÍA Y FINANZAS</v>
          </cell>
          <cell r="I105" t="str">
            <v>JUNTA DE POLITICA Y REGULACION FINANCIERA</v>
          </cell>
        </row>
        <row r="106">
          <cell r="A106" t="str">
            <v>1768157520001</v>
          </cell>
          <cell r="B106" t="str">
            <v>SIN GABINETE</v>
          </cell>
          <cell r="C106" t="str">
            <v>EJECUTIVA</v>
          </cell>
          <cell r="D106" t="str">
            <v>ZONA 9</v>
          </cell>
          <cell r="E106" t="str">
            <v>ADMINISTRACION DEL ESTADO</v>
          </cell>
          <cell r="F106" t="str">
            <v>SECTORIAL DEFENSA NACIONAL</v>
          </cell>
          <cell r="G106" t="str">
            <v>Otra Institucionalidad</v>
          </cell>
          <cell r="H106" t="str">
            <v>SECRETARÍA NACIONAL DE PLANIFICACIÓN</v>
          </cell>
          <cell r="I106" t="str">
            <v>CASA MILITAR PRESIDENCIAL</v>
          </cell>
        </row>
        <row r="107">
          <cell r="A107" t="str">
            <v>1768192270001</v>
          </cell>
          <cell r="B107" t="str">
            <v>SIN GABINETE</v>
          </cell>
          <cell r="C107" t="str">
            <v>EJECUTIVA</v>
          </cell>
          <cell r="D107" t="str">
            <v>ZONA 9</v>
          </cell>
          <cell r="E107" t="str">
            <v>ADMINISTRACION DEL ESTADO</v>
          </cell>
          <cell r="F107" t="str">
            <v>SECTORIAL ADMINISTRATIVO</v>
          </cell>
          <cell r="G107" t="str">
            <v>Otra Institucionalidad</v>
          </cell>
          <cell r="H107" t="str">
            <v>SECRETARÍA NACIONAL DE PLANIFICACIÓN</v>
          </cell>
          <cell r="I107" t="str">
            <v>UNIDAD DEL REGISTRO SOCIAL</v>
          </cell>
        </row>
        <row r="108">
          <cell r="A108"/>
          <cell r="B108" t="str">
            <v>SIN GABINETE</v>
          </cell>
          <cell r="C108" t="str">
            <v>EJECUTIVA</v>
          </cell>
          <cell r="D108" t="str">
            <v xml:space="preserve"> </v>
          </cell>
          <cell r="E108" t="str">
            <v xml:space="preserve"> </v>
          </cell>
          <cell r="F108" t="str">
            <v xml:space="preserve"> </v>
          </cell>
          <cell r="G108" t="str">
            <v>Otra Institucionalidad</v>
          </cell>
          <cell r="H108" t="str">
            <v xml:space="preserve"> </v>
          </cell>
          <cell r="I108" t="str">
            <v>UNIDAD DE GESTIÓN Y REGULARIZACIÓN</v>
          </cell>
        </row>
        <row r="109">
          <cell r="A109" t="str">
            <v>1768192510001</v>
          </cell>
          <cell r="B109" t="str">
            <v>SIN GABINETE</v>
          </cell>
          <cell r="C109" t="str">
            <v>EJECUTIVA</v>
          </cell>
          <cell r="D109" t="str">
            <v>ZONA 9</v>
          </cell>
          <cell r="E109" t="str">
            <v>ADMINISTRACION DEL ESTADO</v>
          </cell>
          <cell r="F109" t="str">
            <v>SECTORIAL ADMINISTRATIVO</v>
          </cell>
          <cell r="G109" t="str">
            <v>Secretarías Nacionales</v>
          </cell>
          <cell r="H109" t="str">
            <v>SECRETARÍA NACIONAL DE PLANIFICACIÓN</v>
          </cell>
          <cell r="I109" t="str">
            <v>SECRETARIA NACIONAL DE PLANIFICACION</v>
          </cell>
        </row>
        <row r="110">
          <cell r="A110" t="str">
            <v>1768146750001</v>
          </cell>
          <cell r="B110" t="str">
            <v>SIN GABINETE</v>
          </cell>
          <cell r="C110" t="str">
            <v>EJECUTIVA</v>
          </cell>
          <cell r="D110" t="str">
            <v>ZONA 9</v>
          </cell>
          <cell r="E110" t="str">
            <v>ADMINISTRACION DEL ESTADO</v>
          </cell>
          <cell r="F110" t="str">
            <v>SECTORIAL ADMINISTRATIVO</v>
          </cell>
          <cell r="G110" t="str">
            <v>Secretarías Técnicas</v>
          </cell>
          <cell r="H110" t="str">
            <v>SECRETARÍA NACIONAL DE PLANIFICACIÓN</v>
          </cell>
          <cell r="I110" t="str">
            <v>SECRETARIA TECNICA DE GESTIÓN INMOBILIARIA DEL SECTOR PÚBLICO</v>
          </cell>
        </row>
        <row r="111">
          <cell r="A111" t="str">
            <v>0968558770001</v>
          </cell>
          <cell r="B111" t="str">
            <v>GABINETE SECTORIAL DE SEGURIDAD</v>
          </cell>
          <cell r="C111" t="str">
            <v>OTRAS INSTITUCIONES DEL ESTADO</v>
          </cell>
          <cell r="D111" t="str">
            <v>ZONA 8</v>
          </cell>
          <cell r="E111" t="str">
            <v>EMPRESAS PUBLICAS DE LA FUNCION EJECUTIVA</v>
          </cell>
          <cell r="F111" t="str">
            <v>SECTORIAL COMUNICACIONES</v>
          </cell>
          <cell r="G111" t="str">
            <v>Otra Institucionalidad</v>
          </cell>
          <cell r="H111" t="str">
            <v>MINISTERIO DE DEFENSA NACIONAL</v>
          </cell>
          <cell r="I111" t="str">
            <v>TRANSPORTES NAVIEROS ECUATORIANOS</v>
          </cell>
        </row>
        <row r="112">
          <cell r="A112" t="str">
            <v>1760005890001</v>
          </cell>
          <cell r="B112" t="str">
            <v>GABINETE SECTORIAL DE EDUCACIÓN</v>
          </cell>
          <cell r="C112" t="str">
            <v>OTRAS INSTITUCIONES DEL ESTADO</v>
          </cell>
          <cell r="D112" t="str">
            <v>ZONA 9</v>
          </cell>
          <cell r="E112" t="str">
            <v>ADMINISTRACION DEL ESTADO</v>
          </cell>
          <cell r="F112" t="str">
            <v>SECTORIAL EDUCACION</v>
          </cell>
          <cell r="G112" t="str">
            <v>Otra Institucionalidad</v>
          </cell>
          <cell r="H112" t="str">
            <v>MINISTERIO DE CULTURA Y PATRIMONIO</v>
          </cell>
          <cell r="I112" t="str">
            <v>CASA DE LA CULTURA ECUATORIANA BENJAMIN CARRION</v>
          </cell>
        </row>
        <row r="113">
          <cell r="A113" t="str">
            <v>1768035250001</v>
          </cell>
          <cell r="B113" t="str">
            <v>GABINETE SECTORIAL SOCIAL</v>
          </cell>
          <cell r="C113" t="str">
            <v>OTRAS INSTITUCIONES DEL ESTADO</v>
          </cell>
          <cell r="D113" t="str">
            <v>ZONA 9</v>
          </cell>
          <cell r="E113" t="str">
            <v>ADMINISTRACION DEL ESTADO</v>
          </cell>
          <cell r="F113" t="str">
            <v>SECTORIAL SALUD</v>
          </cell>
          <cell r="G113" t="str">
            <v>Otra Institucionalidad</v>
          </cell>
          <cell r="H113" t="str">
            <v>SECRETARÍA NACIONAL DE PLANIFICACIÓN</v>
          </cell>
          <cell r="I113" t="str">
            <v>CONSEJO NACIONAL DE SALUD, CONASA</v>
          </cell>
        </row>
        <row r="114">
          <cell r="A114" t="str">
            <v>1768012710001</v>
          </cell>
          <cell r="B114" t="str">
            <v>SIN GABINETE</v>
          </cell>
          <cell r="C114" t="str">
            <v>OTRAS INSTITUCIONES DEL ESTADO</v>
          </cell>
          <cell r="D114" t="str">
            <v>ZONA 9</v>
          </cell>
          <cell r="E114" t="str">
            <v>ADMINISTRACION DEL ESTADO</v>
          </cell>
          <cell r="F114" t="str">
            <v>SECTORIAL DEFENSA NACIONAL</v>
          </cell>
          <cell r="G114" t="str">
            <v>Otra Institucionalidad</v>
          </cell>
          <cell r="H114" t="str">
            <v>MINISTERIO DE DEFENSA NACIONAL</v>
          </cell>
          <cell r="I114" t="str">
            <v>HOSPITAL DE ESPECIALIDADES FUERZAS ARMADAS NO 1</v>
          </cell>
        </row>
        <row r="115">
          <cell r="A115" t="str">
            <v>2060016740001</v>
          </cell>
          <cell r="B115" t="str">
            <v>SIN GABINETE</v>
          </cell>
          <cell r="C115" t="str">
            <v>OTRAS INSTITUCIONES DEL ESTADO</v>
          </cell>
          <cell r="D115" t="str">
            <v>ZONA 5</v>
          </cell>
          <cell r="E115" t="str">
            <v>ADMINISTRACION DEL ESTADO</v>
          </cell>
          <cell r="F115" t="str">
            <v>SECTORIAL AMBIENTE</v>
          </cell>
          <cell r="G115" t="str">
            <v>Otra Institucionalidad</v>
          </cell>
          <cell r="H115" t="str">
            <v>SECRETARÍA NACIONAL DE PLANIFICACIÓN</v>
          </cell>
          <cell r="I115" t="str">
            <v>CONSEJO DE GOBIERNO DEL REGIMEN ESPECIAL DE GALAPAGOS</v>
          </cell>
        </row>
        <row r="116">
          <cell r="A116"/>
          <cell r="B116" t="str">
            <v>SIN GABINETE</v>
          </cell>
          <cell r="C116" t="str">
            <v xml:space="preserve"> </v>
          </cell>
          <cell r="D116" t="str">
            <v>ZONA 9</v>
          </cell>
          <cell r="E116" t="str">
            <v xml:space="preserve"> </v>
          </cell>
          <cell r="F116" t="str">
            <v xml:space="preserve"> </v>
          </cell>
          <cell r="G116" t="str">
            <v>Otra Institucionalidad</v>
          </cell>
          <cell r="H116" t="str">
            <v>MINISTERIO DE ENERGIA Y RECURSOS NATURALES NO RENOVABLES</v>
          </cell>
          <cell r="I116" t="str">
            <v xml:space="preserve">EMPRESA ELECTRICA QUITO </v>
          </cell>
        </row>
        <row r="117">
          <cell r="A117"/>
          <cell r="B117" t="str">
            <v>SIN GABINETE</v>
          </cell>
          <cell r="C117" t="str">
            <v xml:space="preserve"> </v>
          </cell>
          <cell r="D117" t="str">
            <v>ZONA 6</v>
          </cell>
          <cell r="E117" t="str">
            <v xml:space="preserve"> </v>
          </cell>
          <cell r="F117" t="str">
            <v xml:space="preserve"> </v>
          </cell>
          <cell r="G117" t="str">
            <v>Otra Institucionalidad</v>
          </cell>
          <cell r="H117" t="str">
            <v>MINISTERIO DE ENERGIA Y RECURSOS NATURALES NO RENOVABLES</v>
          </cell>
          <cell r="I117" t="str">
            <v>EMPRESA ELECTRICA REGIONAL CENTRO SUR</v>
          </cell>
        </row>
        <row r="118">
          <cell r="A118" t="str">
            <v>2060002010001</v>
          </cell>
          <cell r="B118" t="str">
            <v>GABINETE SECTORIAL PRODUCTIVO</v>
          </cell>
          <cell r="C118" t="str">
            <v>OTRAS INSTITUCIONES DEL ESTADO</v>
          </cell>
          <cell r="D118" t="str">
            <v>ZONA 5</v>
          </cell>
          <cell r="E118" t="str">
            <v>ADMINISTRACION DEL ESTADO</v>
          </cell>
          <cell r="F118" t="str">
            <v>SECTORIAL AMBIENTE</v>
          </cell>
          <cell r="G118" t="str">
            <v>Otra Institucionalidad</v>
          </cell>
          <cell r="H118" t="str">
            <v>MINISTERIO DE AMBIENTE, AGUA Y TRANSICIÓN ECOLÓGICA</v>
          </cell>
          <cell r="I118" t="str">
            <v>PARQUE NACIONAL GALAPAGOS</v>
          </cell>
        </row>
        <row r="119">
          <cell r="A119" t="str">
            <v>1760000150001</v>
          </cell>
          <cell r="B119" t="str">
            <v>SIN GABINETE</v>
          </cell>
          <cell r="C119" t="str">
            <v>LEGISLATIVA</v>
          </cell>
          <cell r="D119" t="str">
            <v>ZONA 9</v>
          </cell>
          <cell r="E119" t="str">
            <v>ADMINISTRACION DEL ESTADO</v>
          </cell>
          <cell r="F119" t="str">
            <v>SECTORIAL LEGISLATIVO</v>
          </cell>
          <cell r="G119" t="str">
            <v>Otra Institucionalidad</v>
          </cell>
          <cell r="H119" t="str">
            <v>SECRETARÍA NACIONAL DE PLANIFICACIÓN</v>
          </cell>
          <cell r="I119" t="str">
            <v>ASAMBLEA NACIONAL</v>
          </cell>
        </row>
        <row r="120">
          <cell r="A120" t="str">
            <v>1860001610001</v>
          </cell>
          <cell r="B120" t="str">
            <v>SIN GABINETE</v>
          </cell>
          <cell r="C120" t="str">
            <v>OTRAS INSTITUCIONES DEL ESTADO</v>
          </cell>
          <cell r="D120" t="str">
            <v>ZONA 3</v>
          </cell>
          <cell r="E120" t="str">
            <v>ADMINISTRACION DEL ESTADO</v>
          </cell>
          <cell r="F120" t="str">
            <v>SECTORIAL EDUCACION</v>
          </cell>
          <cell r="G120" t="str">
            <v>Otra Institucionalidad</v>
          </cell>
          <cell r="H120" t="str">
            <v>SECRETARÍA NACIONAL DE PLANIFICACIÓN</v>
          </cell>
          <cell r="I120" t="str">
            <v>CASA DE MONTALVO</v>
          </cell>
        </row>
        <row r="121">
          <cell r="A121" t="str">
            <v>1768155900001</v>
          </cell>
          <cell r="B121" t="str">
            <v>SIN GABINETE</v>
          </cell>
          <cell r="C121" t="str">
            <v>OTRAS INSTITUCIONES DEL ESTADO</v>
          </cell>
          <cell r="D121" t="str">
            <v>ZONA 9</v>
          </cell>
          <cell r="E121" t="str">
            <v>ADMINISTRACION DEL ESTADO</v>
          </cell>
          <cell r="F121" t="str">
            <v>SECTORIAL AGROPECUARIO</v>
          </cell>
          <cell r="G121" t="str">
            <v>Otra Institucionalidad</v>
          </cell>
          <cell r="H121" t="str">
            <v>SECRETARÍA NACIONAL DE PLANIFICACIÓN</v>
          </cell>
          <cell r="I121" t="str">
            <v>CONFERENCIA PLURINACIONAL E INTERCULTURAL DE SOBERANIA ALIMENTARIA</v>
          </cell>
        </row>
        <row r="122">
          <cell r="A122" t="str">
            <v>1768160820001</v>
          </cell>
          <cell r="B122" t="str">
            <v>SIN GABINETE</v>
          </cell>
          <cell r="C122" t="str">
            <v>OTRAS INSTITUCIONES DEL ESTADO</v>
          </cell>
          <cell r="D122" t="str">
            <v>ZONA 9</v>
          </cell>
          <cell r="E122" t="str">
            <v>ADMINISTRACION DEL ESTADO</v>
          </cell>
          <cell r="F122" t="str">
            <v>SECTORIAL EDUCACION</v>
          </cell>
          <cell r="G122" t="str">
            <v>Otra Institucionalidad</v>
          </cell>
          <cell r="H122" t="str">
            <v>SECRETARÍA NACIONAL DE PLANIFICACIÓN</v>
          </cell>
          <cell r="I122" t="str">
            <v>CONSEJO DE ASEGURAMIENTO DE LA CALIDAD DE LA EDUCACION SUPERIOR</v>
          </cell>
        </row>
        <row r="123">
          <cell r="A123" t="str">
            <v>1768163410001</v>
          </cell>
          <cell r="B123" t="str">
            <v>SIN GABINETE</v>
          </cell>
          <cell r="C123" t="str">
            <v>OTRAS INSTITUCIONES DEL ESTADO</v>
          </cell>
          <cell r="D123" t="str">
            <v>ZONA 9</v>
          </cell>
          <cell r="E123" t="str">
            <v>ADMINISTRACION DEL ESTADO</v>
          </cell>
          <cell r="F123" t="str">
            <v>SECTORIAL EDUCACION</v>
          </cell>
          <cell r="G123" t="str">
            <v>Otra Institucionalidad</v>
          </cell>
          <cell r="H123" t="str">
            <v>SECRETARÍA NACIONAL DE PLANIFICACIÓN</v>
          </cell>
          <cell r="I123" t="str">
            <v>CONSEJO DE EDUCACION SUPERIOR</v>
          </cell>
        </row>
        <row r="124">
          <cell r="A124" t="str">
            <v>1768147720001</v>
          </cell>
          <cell r="B124" t="str">
            <v>SIN GABINETE</v>
          </cell>
          <cell r="C124" t="str">
            <v>TRANSPARENCIA Y CONTROL SOCIAL</v>
          </cell>
          <cell r="D124" t="str">
            <v>ZONA 9</v>
          </cell>
          <cell r="E124" t="str">
            <v>ADMINISTRACION DEL ESTADO</v>
          </cell>
          <cell r="F124" t="str">
            <v>SECTORIAL TRANSPARENCIA Y CONTROL SOCIAL</v>
          </cell>
          <cell r="G124" t="str">
            <v>Otra Institucionalidad</v>
          </cell>
          <cell r="H124" t="str">
            <v>SECRETARÍA NACIONAL DE PLANIFICACIÓN</v>
          </cell>
          <cell r="I124" t="str">
            <v>CONSEJO DE PARTICIPACION CIUDADANA Y CONTROL SOCIAL</v>
          </cell>
        </row>
        <row r="125">
          <cell r="A125" t="str">
            <v>1768174610001</v>
          </cell>
          <cell r="B125" t="str">
            <v>SIN GABINETE</v>
          </cell>
          <cell r="C125" t="str">
            <v>OTRAS INSTITUCIONES DEL ESTADO</v>
          </cell>
          <cell r="D125" t="str">
            <v>ZONA 9</v>
          </cell>
          <cell r="E125" t="str">
            <v>ADMINISTRACION DEL ESTADO</v>
          </cell>
          <cell r="F125" t="str">
            <v>SECTORIAL ADMINISTRATIVO</v>
          </cell>
          <cell r="G125" t="str">
            <v>Otra Institucionalidad</v>
          </cell>
          <cell r="H125" t="str">
            <v>SECRETARÍA NACIONAL DE PLANIFICACIÓN</v>
          </cell>
          <cell r="I125" t="str">
            <v>CONSEJO DE REGULACIÓN, DESARROLLO Y PROMOCIÓN DE LA INFORMACIÓN Y COMUNICACIÓN</v>
          </cell>
        </row>
        <row r="126">
          <cell r="A126" t="str">
            <v>1768160660001</v>
          </cell>
          <cell r="B126" t="str">
            <v>SIN GABINETE</v>
          </cell>
          <cell r="C126" t="str">
            <v>OTRAS INSTITUCIONES DEL ESTADO</v>
          </cell>
          <cell r="D126" t="str">
            <v>ZONA 9</v>
          </cell>
          <cell r="E126" t="str">
            <v>ADMINISTRACION DEL ESTADO</v>
          </cell>
          <cell r="F126" t="str">
            <v>SECTORIAL ADMINISTRATIVO</v>
          </cell>
          <cell r="G126" t="str">
            <v>Otra Institucionalidad</v>
          </cell>
          <cell r="H126" t="str">
            <v>SECRETARÍA NACIONAL DE PLANIFICACIÓN</v>
          </cell>
          <cell r="I126" t="str">
            <v>CONSEJO NACIONAL DE COMPETENCIAS</v>
          </cell>
        </row>
        <row r="127">
          <cell r="A127" t="str">
            <v>1768097520001</v>
          </cell>
          <cell r="B127" t="str">
            <v>SIN GABINETE</v>
          </cell>
          <cell r="C127" t="str">
            <v>JUDICIAL</v>
          </cell>
          <cell r="D127" t="str">
            <v>ZONA 9</v>
          </cell>
          <cell r="E127" t="str">
            <v>ADMINISTRACION DEL ESTADO</v>
          </cell>
          <cell r="F127" t="str">
            <v>SECTORIAL JURISDICCIONAL</v>
          </cell>
          <cell r="G127" t="str">
            <v>Otra Institucionalidad</v>
          </cell>
          <cell r="H127" t="str">
            <v>SECRETARÍA NACIONAL DE PLANIFICACIÓN</v>
          </cell>
          <cell r="I127" t="str">
            <v>CONSEJO NACIONAL DE LA JUDICATURA</v>
          </cell>
        </row>
        <row r="128">
          <cell r="A128" t="str">
            <v>1760002010001</v>
          </cell>
          <cell r="B128" t="str">
            <v>SIN GABINETE</v>
          </cell>
          <cell r="C128" t="str">
            <v>ELECTORAL</v>
          </cell>
          <cell r="D128" t="str">
            <v>ZONA 9</v>
          </cell>
          <cell r="E128" t="str">
            <v>ADMINISTRACION DEL ESTADO</v>
          </cell>
          <cell r="F128" t="str">
            <v>SECTORIAL ELECTORAL</v>
          </cell>
          <cell r="G128" t="str">
            <v>Otra Institucionalidad</v>
          </cell>
          <cell r="H128" t="str">
            <v>SECRETARÍA NACIONAL DE PLANIFICACIÓN</v>
          </cell>
          <cell r="I128" t="str">
            <v>CONSEJO NACIONAL ELECTORAL</v>
          </cell>
        </row>
        <row r="129">
          <cell r="A129" t="str">
            <v>1768179410001</v>
          </cell>
          <cell r="B129" t="str">
            <v>SIN GABINETE</v>
          </cell>
          <cell r="C129" t="str">
            <v>EJECUTIVA</v>
          </cell>
          <cell r="D129" t="str">
            <v>ZONA 9</v>
          </cell>
          <cell r="E129" t="str">
            <v>ADMINISTRACION DEL ESTADO</v>
          </cell>
          <cell r="F129" t="str">
            <v>SECTORIAL BIENESTAR SOCIAL</v>
          </cell>
          <cell r="G129" t="str">
            <v>Otra Institucionalidad</v>
          </cell>
          <cell r="H129" t="str">
            <v>SECRETARÍA NACIONAL DE PLANIFICACIÓN</v>
          </cell>
          <cell r="I129" t="str">
            <v>CONSEJO NACIONAL PARA LA IGUALDAD DE GÉNERO</v>
          </cell>
        </row>
        <row r="130">
          <cell r="A130" t="str">
            <v>1760002360001</v>
          </cell>
          <cell r="B130" t="str">
            <v>SIN GABINETE</v>
          </cell>
          <cell r="C130" t="str">
            <v>TRANSPARENCIA Y CONTROL SOCIAL</v>
          </cell>
          <cell r="D130" t="str">
            <v>ZONA 9</v>
          </cell>
          <cell r="E130" t="str">
            <v>ADMINISTRACION DEL ESTADO</v>
          </cell>
          <cell r="F130" t="str">
            <v>SECTORIAL TRANSPARENCIA Y CONTROL SOCIAL</v>
          </cell>
          <cell r="G130" t="str">
            <v>Otra Institucionalidad</v>
          </cell>
          <cell r="H130" t="str">
            <v>SECRETARÍA NACIONAL DE PLANIFICACIÓN</v>
          </cell>
          <cell r="I130" t="str">
            <v>CONTRALORIA GENERAL DEL ESTADO</v>
          </cell>
        </row>
        <row r="131">
          <cell r="A131" t="str">
            <v>1760001980001</v>
          </cell>
          <cell r="B131" t="str">
            <v>SIN GABINETE</v>
          </cell>
          <cell r="C131" t="str">
            <v>JUDICIAL</v>
          </cell>
          <cell r="D131" t="str">
            <v>ZONA 9</v>
          </cell>
          <cell r="E131" t="str">
            <v>ADMINISTRACION DEL ESTADO</v>
          </cell>
          <cell r="F131" t="str">
            <v>SECTORIAL JURISDICCIONAL</v>
          </cell>
          <cell r="G131" t="str">
            <v>Otra Institucionalidad</v>
          </cell>
          <cell r="H131" t="str">
            <v>SECRETARÍA NACIONAL DE PLANIFICACIÓN</v>
          </cell>
          <cell r="I131" t="str">
            <v>CORTE CONSTITUCIONAL</v>
          </cell>
        </row>
        <row r="132">
          <cell r="A132" t="str">
            <v>1760013130001</v>
          </cell>
          <cell r="B132" t="str">
            <v>SIN GABINETE</v>
          </cell>
          <cell r="C132" t="str">
            <v>TRANSPARENCIA Y CONTROL SOCIAL</v>
          </cell>
          <cell r="D132" t="str">
            <v>ZONA 9</v>
          </cell>
          <cell r="E132" t="str">
            <v>ADMINISTRACION DEL ESTADO</v>
          </cell>
          <cell r="F132" t="str">
            <v>SECTORIAL TRANSPARENCIA Y CONTROL SOCIAL</v>
          </cell>
          <cell r="G132" t="str">
            <v>Otra Institucionalidad</v>
          </cell>
          <cell r="H132" t="str">
            <v>SECRETARÍA NACIONAL DE PLANIFICACIÓN</v>
          </cell>
          <cell r="I132" t="str">
            <v>DEFENSORIA DEL PUEBLO</v>
          </cell>
        </row>
        <row r="133">
          <cell r="A133" t="str">
            <v>1768157440001</v>
          </cell>
          <cell r="B133" t="str">
            <v>SIN GABINETE</v>
          </cell>
          <cell r="C133" t="str">
            <v>JUDICIAL</v>
          </cell>
          <cell r="D133" t="str">
            <v>ZONA 9</v>
          </cell>
          <cell r="E133" t="str">
            <v>ADMINISTRACION DEL ESTADO</v>
          </cell>
          <cell r="F133" t="str">
            <v>SECTORIAL JURISDICCIONAL</v>
          </cell>
          <cell r="G133" t="str">
            <v>Otra Institucionalidad</v>
          </cell>
          <cell r="H133" t="str">
            <v>SECRETARÍA NACIONAL DE PLANIFICACIÓN</v>
          </cell>
          <cell r="I133" t="str">
            <v>DEFENSORIA PUBLICA</v>
          </cell>
        </row>
        <row r="134">
          <cell r="A134" t="str">
            <v>1760005620001</v>
          </cell>
          <cell r="B134" t="str">
            <v>SIN GABINETE</v>
          </cell>
          <cell r="C134" t="str">
            <v>OTRAS INSTITUCIONES DEL ESTADO</v>
          </cell>
          <cell r="D134" t="str">
            <v>ZONA 9</v>
          </cell>
          <cell r="E134" t="str">
            <v>ENTIDADES DE EDUCACION SUPERIOR</v>
          </cell>
          <cell r="F134" t="str">
            <v>SECTORIAL EDUCACION</v>
          </cell>
          <cell r="G134" t="str">
            <v>Otra Institucionalidad</v>
          </cell>
          <cell r="H134" t="str">
            <v>SECRETARÍA NACIONAL DE PLANIFICACIÓN</v>
          </cell>
          <cell r="I134" t="str">
            <v>ESCUELA POLITECNICA NACIONAL</v>
          </cell>
        </row>
        <row r="135">
          <cell r="A135" t="str">
            <v>1360023840001</v>
          </cell>
          <cell r="B135" t="str">
            <v>SIN GABINETE</v>
          </cell>
          <cell r="C135" t="str">
            <v>OTRAS INSTITUCIONES DEL ESTADO</v>
          </cell>
          <cell r="D135" t="str">
            <v>ZONA 4</v>
          </cell>
          <cell r="E135" t="str">
            <v>ENTIDADES DE EDUCACION SUPERIOR</v>
          </cell>
          <cell r="F135" t="str">
            <v>SECTORIAL EDUCACION</v>
          </cell>
          <cell r="G135" t="str">
            <v>Otra Institucionalidad</v>
          </cell>
          <cell r="H135" t="str">
            <v>SECRETARÍA NACIONAL DE PLANIFICACIÓN</v>
          </cell>
          <cell r="I135" t="str">
            <v>ESCUELA SUPERIOR POLITECNICA AGROPECUARIA DE MANABI</v>
          </cell>
        </row>
        <row r="136">
          <cell r="A136" t="str">
            <v>0660001250001</v>
          </cell>
          <cell r="B136" t="str">
            <v>SIN GABINETE</v>
          </cell>
          <cell r="C136" t="str">
            <v>OTRAS INSTITUCIONES DEL ESTADO</v>
          </cell>
          <cell r="D136" t="str">
            <v>ZONA 3</v>
          </cell>
          <cell r="E136" t="str">
            <v>ENTIDADES DE EDUCACION SUPERIOR</v>
          </cell>
          <cell r="F136" t="str">
            <v>SECTORIAL EDUCACION</v>
          </cell>
          <cell r="G136" t="str">
            <v>Otra Institucionalidad</v>
          </cell>
          <cell r="H136" t="str">
            <v>SECRETARÍA NACIONAL DE PLANIFICACIÓN</v>
          </cell>
          <cell r="I136" t="str">
            <v>ESCUELA SUPERIOR POLITECNICA DEL CHIMBORAZO</v>
          </cell>
        </row>
        <row r="137">
          <cell r="A137" t="str">
            <v>0960002780001</v>
          </cell>
          <cell r="B137" t="str">
            <v>SIN GABINETE</v>
          </cell>
          <cell r="C137" t="str">
            <v>OTRAS INSTITUCIONES DEL ESTADO</v>
          </cell>
          <cell r="D137" t="str">
            <v>ZONA 8</v>
          </cell>
          <cell r="E137" t="str">
            <v>ENTIDADES DE EDUCACION SUPERIOR</v>
          </cell>
          <cell r="F137" t="str">
            <v>SECTORIAL EDUCACION</v>
          </cell>
          <cell r="G137" t="str">
            <v>Otra Institucionalidad</v>
          </cell>
          <cell r="H137" t="str">
            <v>SECRETARÍA NACIONAL DE PLANIFICACIÓN</v>
          </cell>
          <cell r="I137" t="str">
            <v>ESCUELA SUPERIOR POLITECNICA DEL LITORAL</v>
          </cell>
        </row>
        <row r="138">
          <cell r="A138" t="str">
            <v>1791036514001</v>
          </cell>
          <cell r="B138" t="str">
            <v>SIN GABINETE</v>
          </cell>
          <cell r="C138" t="str">
            <v>OTRAS INSTITUCIONES DEL ESTADO</v>
          </cell>
          <cell r="D138" t="str">
            <v>ZONA 9</v>
          </cell>
          <cell r="E138" t="str">
            <v xml:space="preserve"> </v>
          </cell>
          <cell r="F138" t="str">
            <v xml:space="preserve"> </v>
          </cell>
          <cell r="G138" t="str">
            <v>Otra Institucionalidad</v>
          </cell>
          <cell r="H138" t="str">
            <v>SECRETARÍA NACIONAL DE PLANIFICACIÓN</v>
          </cell>
          <cell r="I138" t="str">
            <v>FACULTAD DE CIENCIAS SOCIALES - FLACSO - SE</v>
          </cell>
        </row>
        <row r="139">
          <cell r="A139" t="str">
            <v>1760010970001</v>
          </cell>
          <cell r="B139" t="str">
            <v>SIN GABINETE</v>
          </cell>
          <cell r="C139" t="str">
            <v>JUDICIAL</v>
          </cell>
          <cell r="D139" t="str">
            <v>ZONA 9</v>
          </cell>
          <cell r="E139" t="str">
            <v>ADMINISTRACION DEL ESTADO</v>
          </cell>
          <cell r="F139" t="str">
            <v>SECTORIAL JURISDICCIONAL</v>
          </cell>
          <cell r="G139" t="str">
            <v>Otra Institucionalidad</v>
          </cell>
          <cell r="H139" t="str">
            <v>SECRETARÍA NACIONAL DE PLANIFICACIÓN</v>
          </cell>
          <cell r="I139" t="str">
            <v>FISCALIA GENERAL DEL ESTADO</v>
          </cell>
        </row>
        <row r="140">
          <cell r="A140" t="str">
            <v>1768120520001</v>
          </cell>
          <cell r="B140" t="str">
            <v>SIN GABINETE</v>
          </cell>
          <cell r="C140" t="str">
            <v>OTRAS INSTITUCIONES DEL ESTADO</v>
          </cell>
          <cell r="D140" t="str">
            <v>ZONA 9</v>
          </cell>
          <cell r="E140" t="str">
            <v>ENTIDADES DE EDUCACION SUPERIOR</v>
          </cell>
          <cell r="F140" t="str">
            <v>SECTORIAL EDUCACION</v>
          </cell>
          <cell r="G140" t="str">
            <v>Otra Institucionalidad</v>
          </cell>
          <cell r="H140" t="str">
            <v>SECRETARÍA NACIONAL DE PLANIFICACIÓN</v>
          </cell>
          <cell r="I140" t="str">
            <v>INSTITUTO DE ALTOS ESTUDIOS NACIONALES (IAEN)</v>
          </cell>
        </row>
        <row r="141">
          <cell r="A141" t="str">
            <v>1760004650001</v>
          </cell>
          <cell r="B141" t="str">
            <v>SIN GABINETE</v>
          </cell>
          <cell r="C141" t="str">
            <v>OTRAS INSTITUCIONES DEL ESTADO</v>
          </cell>
          <cell r="D141" t="str">
            <v>ZONA 9</v>
          </cell>
          <cell r="E141" t="str">
            <v>ENTIDADES DE SEGURIDAD SOCIAL</v>
          </cell>
          <cell r="F141" t="str">
            <v>SECTORIAL SALUD</v>
          </cell>
          <cell r="G141" t="str">
            <v>Otra Institucionalidad</v>
          </cell>
          <cell r="H141" t="str">
            <v>SECRETARÍA NACIONAL DE PLANIFICACIÓN</v>
          </cell>
          <cell r="I141" t="str">
            <v>INSTITUTO ECUATORIANO DE SEGURIDAD SOCIAL  -IESS</v>
          </cell>
        </row>
        <row r="142">
          <cell r="A142" t="str">
            <v>0968589140001</v>
          </cell>
          <cell r="B142" t="str">
            <v>SIN GABINETE</v>
          </cell>
          <cell r="C142" t="str">
            <v>OTRAS INSTITUCIONES DEL ESTADO</v>
          </cell>
          <cell r="D142" t="str">
            <v>ZONA 8</v>
          </cell>
          <cell r="E142" t="str">
            <v>ENTIDADES DE EDUCACION SUPERIOR</v>
          </cell>
          <cell r="F142" t="str">
            <v>SECTORIAL EDUCACION</v>
          </cell>
          <cell r="G142" t="str">
            <v>Otra Institucionalidad</v>
          </cell>
          <cell r="H142" t="str">
            <v>SECRETARÍA NACIONAL DE PLANIFICACIÓN</v>
          </cell>
          <cell r="I142" t="str">
            <v>INSTITUTO SUPERIOR TECNOLOGICO DE ARTES DEL ECUADOR</v>
          </cell>
        </row>
        <row r="143">
          <cell r="A143" t="str">
            <v>1760005460001</v>
          </cell>
          <cell r="B143" t="str">
            <v>SIN GABINETE</v>
          </cell>
          <cell r="C143" t="str">
            <v>OTRAS INSTITUCIONES DEL ESTADO</v>
          </cell>
          <cell r="D143" t="str">
            <v>ZONA 9</v>
          </cell>
          <cell r="E143" t="str">
            <v>ADMINISTRACION DEL ESTADO</v>
          </cell>
          <cell r="F143" t="str">
            <v>SECTORIAL TRABAJO</v>
          </cell>
          <cell r="G143" t="str">
            <v>Otra Institucionalidad</v>
          </cell>
          <cell r="H143" t="str">
            <v>SECRETARÍA NACIONAL DE PLANIFICACIÓN</v>
          </cell>
          <cell r="I143" t="str">
            <v>JUNTA NACIONAL DE DEFENSA DEL ARTESANO</v>
          </cell>
        </row>
        <row r="144">
          <cell r="A144" t="str">
            <v>1768134580130</v>
          </cell>
          <cell r="B144" t="str">
            <v>SIN GABINETE</v>
          </cell>
          <cell r="C144" t="str">
            <v>OTRAS INSTITUCIONES DEL ESTADO</v>
          </cell>
          <cell r="D144" t="str">
            <v>ZONA 9</v>
          </cell>
          <cell r="E144" t="str">
            <v xml:space="preserve"> </v>
          </cell>
          <cell r="F144" t="str">
            <v xml:space="preserve"> </v>
          </cell>
          <cell r="G144" t="str">
            <v>Otra Institucionalidad</v>
          </cell>
          <cell r="H144" t="str">
            <v>SECRETARÍA NACIONAL DE PLANIFICACIÓN</v>
          </cell>
          <cell r="I144" t="str">
            <v>MISION F.A.O. EN EL ECUADOR</v>
          </cell>
        </row>
        <row r="145">
          <cell r="A145" t="str">
            <v>1768114470001</v>
          </cell>
          <cell r="B145" t="str">
            <v>SIN GABINETE</v>
          </cell>
          <cell r="C145" t="str">
            <v>LEGISLATIVA</v>
          </cell>
          <cell r="D145" t="str">
            <v>ZONA 9</v>
          </cell>
          <cell r="E145" t="str">
            <v>ADMINISTRACION DEL ESTADO</v>
          </cell>
          <cell r="F145" t="str">
            <v>SECTORIAL LEGISLATIVO</v>
          </cell>
          <cell r="G145" t="str">
            <v>Otra Institucionalidad</v>
          </cell>
          <cell r="H145" t="str">
            <v>SECRETARÍA NACIONAL DE PLANIFICACIÓN</v>
          </cell>
          <cell r="I145" t="str">
            <v>PARLAMENTO ANDINO (OFICINA NACIONAL)</v>
          </cell>
        </row>
        <row r="146">
          <cell r="A146" t="str">
            <v>1790105601001</v>
          </cell>
          <cell r="B146" t="str">
            <v>SIN GABINETE</v>
          </cell>
          <cell r="C146" t="str">
            <v>OTRAS INSTITUCIONES DEL ESTADO</v>
          </cell>
          <cell r="D146" t="str">
            <v>ZONA 9</v>
          </cell>
          <cell r="E146" t="str">
            <v xml:space="preserve"> </v>
          </cell>
          <cell r="F146" t="str">
            <v xml:space="preserve"> </v>
          </cell>
          <cell r="G146" t="str">
            <v>Otra Institucionalidad</v>
          </cell>
          <cell r="H146" t="str">
            <v>SECRETARÍA NACIONAL DE PLANIFICACIÓN</v>
          </cell>
          <cell r="I146" t="str">
            <v>PONTIFICIA UNIVERSIDAD CATOLICA DEL ECUADOR</v>
          </cell>
        </row>
        <row r="147">
          <cell r="A147" t="str">
            <v>1760002280001</v>
          </cell>
          <cell r="B147" t="str">
            <v>SIN GABINETE</v>
          </cell>
          <cell r="C147" t="str">
            <v>JUDICIAL</v>
          </cell>
          <cell r="D147" t="str">
            <v>ZONA 9</v>
          </cell>
          <cell r="E147" t="str">
            <v>ADMINISTRACION DEL ESTADO</v>
          </cell>
          <cell r="F147" t="str">
            <v>SECTORIAL ADMINISTRATIVO</v>
          </cell>
          <cell r="G147" t="str">
            <v>Otra Institucionalidad</v>
          </cell>
          <cell r="H147" t="str">
            <v>SECRETARÍA NACIONAL DE PLANIFICACIÓN</v>
          </cell>
          <cell r="I147" t="str">
            <v>PROCURADURIA GENERAL DEL ESTADO</v>
          </cell>
        </row>
        <row r="148">
          <cell r="A148" t="str">
            <v>1768027070001</v>
          </cell>
          <cell r="B148" t="str">
            <v>SIN GABINETE</v>
          </cell>
          <cell r="C148" t="str">
            <v>OTRAS INSTITUCIONES DEL ESTADO</v>
          </cell>
          <cell r="D148" t="str">
            <v>ZONA 9</v>
          </cell>
          <cell r="E148" t="str">
            <v>ADMINISTRACION DEL ESTADO</v>
          </cell>
          <cell r="F148" t="str">
            <v>SECTORIAL DEFENSA NACIONAL</v>
          </cell>
          <cell r="G148" t="str">
            <v>Otra Institucionalidad</v>
          </cell>
          <cell r="H148" t="str">
            <v>SECRETARÍA NACIONAL DE PLANIFICACIÓN</v>
          </cell>
          <cell r="I148" t="str">
            <v>SECCION NACIONAL DEL ECUADOR DEL INSTITUTO PANAMERICANO DE GEOGRAFIA E HISTORIA</v>
          </cell>
        </row>
        <row r="149">
          <cell r="A149" t="str">
            <v>1660018700001</v>
          </cell>
          <cell r="B149" t="str">
            <v>SIN GABINETE</v>
          </cell>
          <cell r="C149" t="str">
            <v>OTRAS INSTITUCIONES DEL ESTADO</v>
          </cell>
          <cell r="D149" t="str">
            <v>ZONA 3</v>
          </cell>
          <cell r="E149" t="str">
            <v>ADMINISTRACION DEL ESTADO</v>
          </cell>
          <cell r="F149" t="str">
            <v>SECTORIAL AMBIENTE</v>
          </cell>
          <cell r="G149" t="str">
            <v>Otra Institucionalidad</v>
          </cell>
          <cell r="H149" t="str">
            <v>SECRETARÍA NACIONAL DE PLANIFICACIÓN</v>
          </cell>
          <cell r="I149" t="str">
            <v>SECRETARIA TÉCNICA DE LA CIRCUNSCRIPCIÓN TERRITORIAL ESPECIAL AMAZÓNICA</v>
          </cell>
        </row>
        <row r="150">
          <cell r="A150" t="str">
            <v>1768186030001</v>
          </cell>
          <cell r="B150" t="str">
            <v>SIN GABINETE</v>
          </cell>
          <cell r="C150" t="str">
            <v>OTRAS INSTITUCIONES DEL ESTADO</v>
          </cell>
          <cell r="D150" t="str">
            <v>ZONA 9</v>
          </cell>
          <cell r="E150" t="str">
            <v>ADMINISTRACION DEL ESTADO</v>
          </cell>
          <cell r="F150" t="str">
            <v>SECTORIAL TRANSPARENCIA Y CONTROL SOCIAL</v>
          </cell>
          <cell r="G150" t="str">
            <v>Otra Institucionalidad</v>
          </cell>
          <cell r="H150" t="str">
            <v>SECRETARÍA NACIONAL DE PLANIFICACIÓN</v>
          </cell>
          <cell r="I150" t="str">
            <v>SECRETARIA TECNICA DEL COMITE DE COORDINACION DE LA FUNCION DE TRANSPARENCIA Y CONTROL SOCIAL</v>
          </cell>
        </row>
        <row r="151">
          <cell r="A151" t="str">
            <v>1760002440001</v>
          </cell>
          <cell r="B151" t="str">
            <v>SIN GABINETE</v>
          </cell>
          <cell r="C151" t="str">
            <v>TRANSPARENCIA Y CONTROL SOCIAL</v>
          </cell>
          <cell r="D151" t="str">
            <v>ZONA 9</v>
          </cell>
          <cell r="E151" t="str">
            <v>ADMINISTRACION DEL ESTADO</v>
          </cell>
          <cell r="F151" t="str">
            <v>SECTORIAL TRANSPARENCIA Y CONTROL SOCIAL</v>
          </cell>
          <cell r="G151" t="str">
            <v>Otra Institucionalidad</v>
          </cell>
          <cell r="H151" t="str">
            <v>SECRETARÍA NACIONAL DE PLANIFICACIÓN</v>
          </cell>
          <cell r="I151" t="str">
            <v>SUPERINTENDENCIA DE BANCOS</v>
          </cell>
        </row>
        <row r="152">
          <cell r="A152" t="str">
            <v>0968522230001</v>
          </cell>
          <cell r="B152" t="str">
            <v>SIN GABINETE</v>
          </cell>
          <cell r="C152" t="str">
            <v>TRANSPARENCIA Y CONTROL SOCIAL</v>
          </cell>
          <cell r="D152" t="str">
            <v>ZONA 8</v>
          </cell>
          <cell r="E152" t="str">
            <v>ADMINISTRACION DEL ESTADO</v>
          </cell>
          <cell r="F152" t="str">
            <v>SECTORIAL TRANSPARENCIA Y CONTROL SOCIAL</v>
          </cell>
          <cell r="G152" t="str">
            <v>Otra Institucionalidad</v>
          </cell>
          <cell r="H152" t="str">
            <v>SECRETARÍA NACIONAL DE PLANIFICACIÓN</v>
          </cell>
          <cell r="I152" t="str">
            <v>SUPERINTENDENCIA DE COMPANIAS</v>
          </cell>
        </row>
        <row r="153">
          <cell r="A153" t="str">
            <v>1768166940001</v>
          </cell>
          <cell r="B153" t="str">
            <v>SIN GABINETE</v>
          </cell>
          <cell r="C153" t="str">
            <v>TRANSPARENCIA Y CONTROL SOCIAL</v>
          </cell>
          <cell r="D153" t="str">
            <v>ZONA 9</v>
          </cell>
          <cell r="E153" t="str">
            <v>ADMINISTRACION DEL ESTADO</v>
          </cell>
          <cell r="F153" t="str">
            <v>SECTORIAL TRANSPARENCIA Y CONTROL SOCIAL</v>
          </cell>
          <cell r="G153" t="str">
            <v>Otra Institucionalidad</v>
          </cell>
          <cell r="H153" t="str">
            <v>SECRETARÍA NACIONAL DE PLANIFICACIÓN</v>
          </cell>
          <cell r="I153" t="str">
            <v>SUPERINTENDENCIA DE CONTROL DEL PODER DE MERCADO</v>
          </cell>
        </row>
        <row r="154">
          <cell r="A154" t="str">
            <v>1768164730001</v>
          </cell>
          <cell r="B154" t="str">
            <v>SIN GABINETE</v>
          </cell>
          <cell r="C154" t="str">
            <v>TRANSPARENCIA Y CONTROL SOCIAL</v>
          </cell>
          <cell r="D154" t="str">
            <v>ZONA 9</v>
          </cell>
          <cell r="E154" t="str">
            <v>ADMINISTRACION DEL ESTADO</v>
          </cell>
          <cell r="F154" t="str">
            <v>SECTORIAL TRANSPARENCIA Y CONTROL SOCIAL</v>
          </cell>
          <cell r="G154" t="str">
            <v>Otra Institucionalidad</v>
          </cell>
          <cell r="H154" t="str">
            <v>SECRETARÍA NACIONAL DE PLANIFICACIÓN</v>
          </cell>
          <cell r="I154" t="str">
            <v>SUPERINTENDENCIA DE ECONOMÍA POPULAR SOLIDARIA</v>
          </cell>
        </row>
        <row r="155">
          <cell r="A155" t="str">
            <v>1768188750001</v>
          </cell>
          <cell r="B155" t="str">
            <v>SIN GABINETE</v>
          </cell>
          <cell r="C155" t="str">
            <v>TRANSPARENCIA Y CONTROL SOCIAL</v>
          </cell>
          <cell r="D155" t="str">
            <v>ZONA 6</v>
          </cell>
          <cell r="E155" t="str">
            <v>ADMINISTRACION DEL ESTADO</v>
          </cell>
          <cell r="F155" t="str">
            <v>SECTORIAL TRANSPARENCIA Y CONTROL SOCIAL</v>
          </cell>
          <cell r="G155" t="str">
            <v>Otra Institucionalidad</v>
          </cell>
          <cell r="H155" t="str">
            <v>SECRETARÍA NACIONAL DE PLANIFICACIÓN</v>
          </cell>
          <cell r="I155" t="str">
            <v>SUPERINTENDENCIA DE ORDENAMIENTO TERRITORIAL USO Y GESTION DEL SUELO</v>
          </cell>
        </row>
        <row r="156">
          <cell r="A156" t="str">
            <v>1768145430001</v>
          </cell>
          <cell r="B156" t="str">
            <v>SIN GABINETE</v>
          </cell>
          <cell r="C156" t="str">
            <v>ELECTORAL</v>
          </cell>
          <cell r="D156" t="str">
            <v>ZONA 9</v>
          </cell>
          <cell r="E156" t="str">
            <v>ADMINISTRACION DEL ESTADO</v>
          </cell>
          <cell r="F156" t="str">
            <v>SECTORIAL ELECTORAL</v>
          </cell>
          <cell r="G156" t="str">
            <v>Otra Institucionalidad</v>
          </cell>
          <cell r="H156" t="str">
            <v>SECRETARÍA NACIONAL DE PLANIFICACIÓN</v>
          </cell>
          <cell r="I156" t="str">
            <v>TRIBUNAL CONTENCIOSO ELECTORAL</v>
          </cell>
        </row>
        <row r="157">
          <cell r="A157" t="str">
            <v>0160001240001</v>
          </cell>
          <cell r="B157" t="str">
            <v>SIN GABINETE</v>
          </cell>
          <cell r="C157" t="str">
            <v>OTRAS INSTITUCIONES DEL ESTADO</v>
          </cell>
          <cell r="D157" t="str">
            <v>ZONA 6</v>
          </cell>
          <cell r="E157" t="str">
            <v>ENTIDADES DE EDUCACION SUPERIOR</v>
          </cell>
          <cell r="F157" t="str">
            <v>SECTORIAL EDUCACION</v>
          </cell>
          <cell r="G157" t="str">
            <v>Otra Institucionalidad</v>
          </cell>
          <cell r="H157" t="str">
            <v>SECRETARÍA NACIONAL DE PLANIFICACIÓN</v>
          </cell>
          <cell r="I157" t="str">
            <v>UNIVERSIDAD  DE CUENCA</v>
          </cell>
        </row>
        <row r="158">
          <cell r="A158" t="str">
            <v>0960005610001</v>
          </cell>
          <cell r="B158" t="str">
            <v>SIN GABINETE</v>
          </cell>
          <cell r="C158" t="str">
            <v>OTRAS INSTITUCIONES DEL ESTADO</v>
          </cell>
          <cell r="D158" t="str">
            <v>ZONA 8</v>
          </cell>
          <cell r="E158" t="str">
            <v>ENTIDADES DE EDUCACION SUPERIOR</v>
          </cell>
          <cell r="F158" t="str">
            <v>SECTORIAL EDUCACION</v>
          </cell>
          <cell r="G158" t="str">
            <v>Otra Institucionalidad</v>
          </cell>
          <cell r="H158" t="str">
            <v>SECRETARÍA NACIONAL DE PLANIFICACIÓN</v>
          </cell>
          <cell r="I158" t="str">
            <v>UNIVERSIDAD AGRARIA DEL ECUADOR</v>
          </cell>
        </row>
        <row r="159">
          <cell r="A159" t="str">
            <v>1791233417001</v>
          </cell>
          <cell r="B159" t="str">
            <v>SIN GABINETE</v>
          </cell>
          <cell r="C159" t="str">
            <v>OTRAS INSTITUCIONES DEL ESTADO</v>
          </cell>
          <cell r="D159" t="str">
            <v>ZONA 9</v>
          </cell>
          <cell r="E159" t="str">
            <v xml:space="preserve"> </v>
          </cell>
          <cell r="F159" t="str">
            <v xml:space="preserve"> </v>
          </cell>
          <cell r="G159" t="str">
            <v>Otra Institucionalidad</v>
          </cell>
          <cell r="H159" t="str">
            <v>SECRETARÍA NACIONAL DE PLANIFICACIÓN</v>
          </cell>
          <cell r="I159" t="str">
            <v>UNIVERSIDAD ANDINA SIMON BOLIVAR</v>
          </cell>
        </row>
        <row r="160">
          <cell r="A160" t="str">
            <v>0190032981001</v>
          </cell>
          <cell r="B160" t="str">
            <v>SIN GABINETE</v>
          </cell>
          <cell r="C160" t="str">
            <v>OTRAS INSTITUCIONES DEL ESTADO</v>
          </cell>
          <cell r="D160" t="str">
            <v>ZONA 6</v>
          </cell>
          <cell r="E160" t="str">
            <v xml:space="preserve"> </v>
          </cell>
          <cell r="F160" t="str">
            <v xml:space="preserve"> </v>
          </cell>
          <cell r="G160" t="str">
            <v>Otra Institucionalidad</v>
          </cell>
          <cell r="H160" t="str">
            <v>SECRETARÍA NACIONAL DE PLANIFICACIÓN</v>
          </cell>
          <cell r="I160" t="str">
            <v>UNIVERSIDAD CATOLICA DE CUENCA</v>
          </cell>
        </row>
        <row r="161">
          <cell r="A161" t="str">
            <v>0990149054001</v>
          </cell>
          <cell r="B161" t="str">
            <v>SIN GABINETE</v>
          </cell>
          <cell r="C161" t="str">
            <v>OTRAS INSTITUCIONES DEL ESTADO</v>
          </cell>
          <cell r="D161" t="str">
            <v>ZONA 8</v>
          </cell>
          <cell r="E161" t="str">
            <v xml:space="preserve"> </v>
          </cell>
          <cell r="F161" t="str">
            <v xml:space="preserve"> </v>
          </cell>
          <cell r="G161" t="str">
            <v>Otra Institucionalidad</v>
          </cell>
          <cell r="H161" t="str">
            <v>SECRETARÍA NACIONAL DE PLANIFICACIÓN</v>
          </cell>
          <cell r="I161" t="str">
            <v>UNIVERSIDAD CATOLICA SANTIAGO DE GUAYAQUIL</v>
          </cell>
        </row>
        <row r="162">
          <cell r="A162" t="str">
            <v>1760005540001</v>
          </cell>
          <cell r="B162" t="str">
            <v>SIN GABINETE</v>
          </cell>
          <cell r="C162" t="str">
            <v>OTRAS INSTITUCIONES DEL ESTADO</v>
          </cell>
          <cell r="D162" t="str">
            <v>ZONA 9</v>
          </cell>
          <cell r="E162" t="str">
            <v>ENTIDADES DE EDUCACION SUPERIOR</v>
          </cell>
          <cell r="F162" t="str">
            <v>SECTORIAL EDUCACION</v>
          </cell>
          <cell r="G162" t="str">
            <v>Otra Institucionalidad</v>
          </cell>
          <cell r="H162" t="str">
            <v>SECRETARÍA NACIONAL DE PLANIFICACIÓN</v>
          </cell>
          <cell r="I162" t="str">
            <v>UNIVERSIDAD CENTRAL DEL ECUADOR</v>
          </cell>
        </row>
        <row r="163">
          <cell r="A163" t="str">
            <v>0960002510001</v>
          </cell>
          <cell r="B163" t="str">
            <v>SIN GABINETE</v>
          </cell>
          <cell r="C163" t="str">
            <v>OTRAS INSTITUCIONES DEL ESTADO</v>
          </cell>
          <cell r="D163" t="str">
            <v>ZONA 8</v>
          </cell>
          <cell r="E163" t="str">
            <v>ENTIDADES DE EDUCACION SUPERIOR</v>
          </cell>
          <cell r="F163" t="str">
            <v>SECTORIAL EDUCACION</v>
          </cell>
          <cell r="G163" t="str">
            <v>Otra Institucionalidad</v>
          </cell>
          <cell r="H163" t="str">
            <v>SECRETARÍA NACIONAL DE PLANIFICACIÓN</v>
          </cell>
          <cell r="I163" t="str">
            <v>UNIVERSIDAD DE GUAYAQUIL</v>
          </cell>
        </row>
        <row r="164">
          <cell r="A164" t="str">
            <v>1768176820001</v>
          </cell>
          <cell r="B164" t="str">
            <v>SIN GABINETE</v>
          </cell>
          <cell r="C164" t="str">
            <v>OTRAS INSTITUCIONES DEL ESTADO</v>
          </cell>
          <cell r="D164" t="str">
            <v>ZONA 1</v>
          </cell>
          <cell r="E164" t="str">
            <v>ENTIDADES DE EDUCACION SUPERIOR</v>
          </cell>
          <cell r="F164" t="str">
            <v>SECTORIAL EDUCACION</v>
          </cell>
          <cell r="G164" t="str">
            <v>Otra Institucionalidad</v>
          </cell>
          <cell r="H164" t="str">
            <v>SECRETARÍA NACIONAL DE PLANIFICACIÓN</v>
          </cell>
          <cell r="I164" t="str">
            <v>UNIVERSIDAD DE INVESTIGACIÓN DE TECNOLOGÍA EXPERIMENTAL YACHAY</v>
          </cell>
        </row>
        <row r="165">
          <cell r="A165" t="str">
            <v>0968604120001</v>
          </cell>
          <cell r="B165" t="str">
            <v>SIN GABINETE</v>
          </cell>
          <cell r="C165" t="str">
            <v>OTRAS INSTITUCIONES DEL ESTADO</v>
          </cell>
          <cell r="D165" t="str">
            <v>ZONA 8</v>
          </cell>
          <cell r="E165" t="str">
            <v>ENTIDADES DE EDUCACION SUPERIOR</v>
          </cell>
          <cell r="F165" t="str">
            <v>SECTORIAL EDUCACION</v>
          </cell>
          <cell r="G165" t="str">
            <v>Otra Institucionalidad</v>
          </cell>
          <cell r="H165" t="str">
            <v>SECRETARÍA NACIONAL DE PLANIFICACIÓN</v>
          </cell>
          <cell r="I165" t="str">
            <v>UNIVERSIDAD DE LAS ARTES</v>
          </cell>
        </row>
        <row r="166">
          <cell r="A166" t="str">
            <v>1768007390001</v>
          </cell>
          <cell r="B166" t="str">
            <v>SIN GABINETE</v>
          </cell>
          <cell r="C166" t="str">
            <v>OTRAS INSTITUCIONES DEL ESTADO</v>
          </cell>
          <cell r="D166" t="str">
            <v>ZONA 9</v>
          </cell>
          <cell r="E166" t="str">
            <v>ENTIDADES DE EDUCACION SUPERIOR</v>
          </cell>
          <cell r="F166" t="str">
            <v>SECTORIAL EDUCACION</v>
          </cell>
          <cell r="G166" t="str">
            <v>Otra Institucionalidad</v>
          </cell>
          <cell r="H166" t="str">
            <v>SECRETARÍA NACIONAL DE PLANIFICACIÓN</v>
          </cell>
          <cell r="I166" t="str">
            <v>UNIVERSIDAD DE LAS FUERZAS ARMADAS - ESPE</v>
          </cell>
        </row>
        <row r="167">
          <cell r="A167" t="str">
            <v>0190131777001</v>
          </cell>
          <cell r="B167" t="str">
            <v>SIN GABINETE</v>
          </cell>
          <cell r="C167" t="str">
            <v>OTRAS INSTITUCIONES DEL ESTADO</v>
          </cell>
          <cell r="D167" t="str">
            <v>ZONA 6</v>
          </cell>
          <cell r="E167" t="str">
            <v xml:space="preserve"> </v>
          </cell>
          <cell r="F167" t="str">
            <v xml:space="preserve"> </v>
          </cell>
          <cell r="G167" t="str">
            <v>Otra Institucionalidad</v>
          </cell>
          <cell r="H167" t="str">
            <v>SECRETARÍA NACIONAL DE PLANIFICACIÓN</v>
          </cell>
          <cell r="I167" t="str">
            <v>UNIVERSIDAD DEL AZUAY</v>
          </cell>
        </row>
        <row r="168">
          <cell r="A168" t="str">
            <v>1660012180001</v>
          </cell>
          <cell r="B168" t="str">
            <v>SIN GABINETE</v>
          </cell>
          <cell r="C168" t="str">
            <v>OTRAS INSTITUCIONES DEL ESTADO</v>
          </cell>
          <cell r="D168" t="str">
            <v>ZONA 3</v>
          </cell>
          <cell r="E168" t="str">
            <v>ENTIDADES DE EDUCACION SUPERIOR</v>
          </cell>
          <cell r="F168" t="str">
            <v>SECTORIAL EDUCACION</v>
          </cell>
          <cell r="G168" t="str">
            <v>Otra Institucionalidad</v>
          </cell>
          <cell r="H168" t="str">
            <v>SECRETARÍA NACIONAL DE PLANIFICACIÓN</v>
          </cell>
          <cell r="I168" t="str">
            <v>UNIVERSIDAD ESTATAL AMAZONICA</v>
          </cell>
        </row>
        <row r="169">
          <cell r="A169" t="str">
            <v>0260000920001</v>
          </cell>
          <cell r="B169" t="str">
            <v>SIN GABINETE</v>
          </cell>
          <cell r="C169" t="str">
            <v>OTRAS INSTITUCIONES DEL ESTADO</v>
          </cell>
          <cell r="D169" t="str">
            <v>ZONA 5</v>
          </cell>
          <cell r="E169" t="str">
            <v>ENTIDADES DE EDUCACION SUPERIOR</v>
          </cell>
          <cell r="F169" t="str">
            <v>SECTORIAL EDUCACION</v>
          </cell>
          <cell r="G169" t="str">
            <v>Otra Institucionalidad</v>
          </cell>
          <cell r="H169" t="str">
            <v>SECRETARÍA NACIONAL DE PLANIFICACIÓN</v>
          </cell>
          <cell r="I169" t="str">
            <v>UNIVERSIDAD ESTATAL DE BOLIVAR</v>
          </cell>
        </row>
        <row r="170">
          <cell r="A170" t="str">
            <v>0968533430001</v>
          </cell>
          <cell r="B170" t="str">
            <v>SIN GABINETE</v>
          </cell>
          <cell r="C170" t="str">
            <v>OTRAS INSTITUCIONES DEL ESTADO</v>
          </cell>
          <cell r="D170" t="str">
            <v>ZONA 5</v>
          </cell>
          <cell r="E170" t="str">
            <v>ENTIDADES DE EDUCACION SUPERIOR</v>
          </cell>
          <cell r="F170" t="str">
            <v>SECTORIAL EDUCACION</v>
          </cell>
          <cell r="G170" t="str">
            <v>Otra Institucionalidad</v>
          </cell>
          <cell r="H170" t="str">
            <v>SECRETARÍA NACIONAL DE PLANIFICACIÓN</v>
          </cell>
          <cell r="I170" t="str">
            <v>UNIVERSIDAD ESTATAL DE MILAGRO</v>
          </cell>
        </row>
        <row r="171">
          <cell r="A171" t="str">
            <v>1360031350001</v>
          </cell>
          <cell r="B171" t="str">
            <v>SIN GABINETE</v>
          </cell>
          <cell r="C171" t="str">
            <v>OTRAS INSTITUCIONES DEL ESTADO</v>
          </cell>
          <cell r="D171" t="str">
            <v>ZONA 4</v>
          </cell>
          <cell r="E171" t="str">
            <v>ENTIDADES DE EDUCACION SUPERIOR</v>
          </cell>
          <cell r="F171" t="str">
            <v>SECTORIAL EDUCACION</v>
          </cell>
          <cell r="G171" t="str">
            <v>Otra Institucionalidad</v>
          </cell>
          <cell r="H171" t="str">
            <v>SECRETARÍA NACIONAL DE PLANIFICACIÓN</v>
          </cell>
          <cell r="I171" t="str">
            <v>UNIVERSIDAD ESTATAL DEL SUR DE MANABI</v>
          </cell>
        </row>
        <row r="172">
          <cell r="A172" t="str">
            <v>0968559740001</v>
          </cell>
          <cell r="B172" t="str">
            <v>SIN GABINETE</v>
          </cell>
          <cell r="C172" t="str">
            <v>OTRAS INSTITUCIONES DEL ESTADO</v>
          </cell>
          <cell r="D172" t="str">
            <v>ZONA 5</v>
          </cell>
          <cell r="E172" t="str">
            <v>ENTIDADES DE EDUCACION SUPERIOR</v>
          </cell>
          <cell r="F172" t="str">
            <v>SECTORIAL EDUCACION</v>
          </cell>
          <cell r="G172" t="str">
            <v>Otra Institucionalidad</v>
          </cell>
          <cell r="H172" t="str">
            <v>SECRETARÍA NACIONAL DE PLANIFICACIÓN</v>
          </cell>
          <cell r="I172" t="str">
            <v>UNIVERSIDAD ESTATAL PENINSULA DE SANTA ELENA</v>
          </cell>
        </row>
        <row r="173">
          <cell r="A173" t="str">
            <v>1768192190001</v>
          </cell>
          <cell r="B173" t="str">
            <v>SIN GABINETE</v>
          </cell>
          <cell r="C173" t="str">
            <v>OTRAS INSTITUCIONES DEL ESTADO</v>
          </cell>
          <cell r="D173" t="str">
            <v>ZONA 9</v>
          </cell>
          <cell r="E173" t="str">
            <v>ENTIDADES DE EDUCACION SUPERIOR</v>
          </cell>
          <cell r="F173" t="str">
            <v>SECTORIAL EDUCACION</v>
          </cell>
          <cell r="G173" t="str">
            <v>Otra Institucionalidad</v>
          </cell>
          <cell r="H173" t="str">
            <v>SECRETARÍA NACIONAL DE PLANIFICACIÓN</v>
          </cell>
          <cell r="I173" t="str">
            <v>UNIVERSIDAD INTERCULTURAL DE LAS NACIONALIDADES Y PUEBLOS INDIGENAS AMAWTAY WASI</v>
          </cell>
        </row>
        <row r="174">
          <cell r="A174" t="str">
            <v>1360002170001</v>
          </cell>
          <cell r="B174" t="str">
            <v>SIN GABINETE</v>
          </cell>
          <cell r="C174" t="str">
            <v>OTRAS INSTITUCIONES DEL ESTADO</v>
          </cell>
          <cell r="D174" t="str">
            <v>ZONA 4</v>
          </cell>
          <cell r="E174" t="str">
            <v>ENTIDADES DE EDUCACION SUPERIOR</v>
          </cell>
          <cell r="F174" t="str">
            <v>SECTORIAL EDUCACION</v>
          </cell>
          <cell r="G174" t="str">
            <v>Otra Institucionalidad</v>
          </cell>
          <cell r="H174" t="str">
            <v>SECRETARÍA NACIONAL DE PLANIFICACIÓN</v>
          </cell>
          <cell r="I174" t="str">
            <v>UNIVERSIDAD LAICA ELOY ALFARO DE MANABÍ</v>
          </cell>
        </row>
        <row r="175">
          <cell r="A175" t="str">
            <v>0990972370001</v>
          </cell>
          <cell r="B175" t="str">
            <v>SIN GABINETE</v>
          </cell>
          <cell r="C175" t="str">
            <v>OTRAS INSTITUCIONES DEL ESTADO</v>
          </cell>
          <cell r="D175" t="str">
            <v>ZONA 8</v>
          </cell>
          <cell r="E175" t="str">
            <v xml:space="preserve"> </v>
          </cell>
          <cell r="F175" t="str">
            <v xml:space="preserve"> </v>
          </cell>
          <cell r="G175" t="str">
            <v>Otra Institucionalidad</v>
          </cell>
          <cell r="H175" t="str">
            <v>SECRETARÍA NACIONAL DE PLANIFICACIÓN</v>
          </cell>
          <cell r="I175" t="str">
            <v>UNIVERSIDAD LAICA VICENTE ROCAFUERTE DE GUAYAQUIL</v>
          </cell>
        </row>
        <row r="176">
          <cell r="A176" t="str">
            <v>0660001840001</v>
          </cell>
          <cell r="B176" t="str">
            <v>SIN GABINETE</v>
          </cell>
          <cell r="C176" t="str">
            <v>OTRAS INSTITUCIONES DEL ESTADO</v>
          </cell>
          <cell r="D176" t="str">
            <v>ZONA 3</v>
          </cell>
          <cell r="E176" t="str">
            <v>ENTIDADES DE EDUCACION SUPERIOR</v>
          </cell>
          <cell r="F176" t="str">
            <v>SECTORIAL EDUCACION</v>
          </cell>
          <cell r="G176" t="str">
            <v>Otra Institucionalidad</v>
          </cell>
          <cell r="H176" t="str">
            <v>SECRETARÍA NACIONAL DE PLANIFICACIÓN</v>
          </cell>
          <cell r="I176" t="str">
            <v>UNIVERSIDAD NACIONAL DE CHIMBORAZO</v>
          </cell>
        </row>
        <row r="177">
          <cell r="A177" t="str">
            <v>1768181660001</v>
          </cell>
          <cell r="B177" t="str">
            <v>SIN GABINETE</v>
          </cell>
          <cell r="C177" t="str">
            <v>OTRAS INSTITUCIONES DEL ESTADO</v>
          </cell>
          <cell r="D177" t="str">
            <v>ZONA 6</v>
          </cell>
          <cell r="E177" t="str">
            <v>ENTIDADES DE EDUCACION SUPERIOR</v>
          </cell>
          <cell r="F177" t="str">
            <v>SECTORIAL EDUCACION</v>
          </cell>
          <cell r="G177" t="str">
            <v>Otra Institucionalidad</v>
          </cell>
          <cell r="H177" t="str">
            <v>SECRETARÍA NACIONAL DE PLANIFICACIÓN</v>
          </cell>
          <cell r="I177" t="str">
            <v>UNIVERSIDAD NACIONAL DE EDUCACION UNAE</v>
          </cell>
        </row>
        <row r="178">
          <cell r="A178" t="str">
            <v>1160001720001</v>
          </cell>
          <cell r="B178" t="str">
            <v>SIN GABINETE</v>
          </cell>
          <cell r="C178" t="str">
            <v>OTRAS INSTITUCIONES DEL ESTADO</v>
          </cell>
          <cell r="D178" t="str">
            <v>ZONA 7</v>
          </cell>
          <cell r="E178" t="str">
            <v>ENTIDADES DE EDUCACION SUPERIOR</v>
          </cell>
          <cell r="F178" t="str">
            <v>SECTORIAL EDUCACION</v>
          </cell>
          <cell r="G178" t="str">
            <v>Otra Institucionalidad</v>
          </cell>
          <cell r="H178" t="str">
            <v>SECRETARÍA NACIONAL DE PLANIFICACIÓN</v>
          </cell>
          <cell r="I178" t="str">
            <v>UNIVERSIDAD NACIONAL DE LOJA</v>
          </cell>
        </row>
        <row r="179">
          <cell r="A179" t="str">
            <v>1768132370001</v>
          </cell>
          <cell r="B179" t="str">
            <v>SIN GABINETE</v>
          </cell>
          <cell r="C179" t="str">
            <v>OTRAS INSTITUCIONES DEL ESTADO</v>
          </cell>
          <cell r="D179" t="str">
            <v>ZONA 1</v>
          </cell>
          <cell r="E179" t="str">
            <v>ENTIDADES DE EDUCACION SUPERIOR</v>
          </cell>
          <cell r="F179" t="str">
            <v>SECTORIAL EDUCACION</v>
          </cell>
          <cell r="G179" t="str">
            <v>Otra Institucionalidad</v>
          </cell>
          <cell r="H179" t="str">
            <v>SECRETARÍA NACIONAL DE PLANIFICACIÓN</v>
          </cell>
          <cell r="I179" t="str">
            <v>UNIVERSIDAD POLITECNICA ESTATAL DEL CARCHI</v>
          </cell>
        </row>
        <row r="180">
          <cell r="A180" t="str">
            <v>0190151530001</v>
          </cell>
          <cell r="B180" t="str">
            <v>SIN GABINETE</v>
          </cell>
          <cell r="C180" t="str">
            <v>OTRAS INSTITUCIONES DEL ESTADO</v>
          </cell>
          <cell r="D180" t="str">
            <v>ZONA 6</v>
          </cell>
          <cell r="E180" t="str">
            <v xml:space="preserve"> </v>
          </cell>
          <cell r="F180" t="str">
            <v xml:space="preserve"> </v>
          </cell>
          <cell r="G180" t="str">
            <v>Otra Institucionalidad</v>
          </cell>
          <cell r="H180" t="str">
            <v>SECRETARÍA NACIONAL DE PLANIFICACIÓN</v>
          </cell>
          <cell r="I180" t="str">
            <v>UNIVERSIDAD POLITECNICA SALESIANA</v>
          </cell>
        </row>
        <row r="181">
          <cell r="A181" t="str">
            <v>1768182040001</v>
          </cell>
          <cell r="B181" t="str">
            <v>SIN GABINETE</v>
          </cell>
          <cell r="C181" t="str">
            <v>OTRAS INSTITUCIONES DEL ESTADO</v>
          </cell>
          <cell r="D181" t="str">
            <v>ZONA 2</v>
          </cell>
          <cell r="E181" t="str">
            <v>ENTIDADES DE EDUCACION SUPERIOR</v>
          </cell>
          <cell r="F181" t="str">
            <v>SECTORIAL EDUCACION</v>
          </cell>
          <cell r="G181" t="str">
            <v>Otra Institucionalidad</v>
          </cell>
          <cell r="H181" t="str">
            <v>SECRETARÍA NACIONAL DE PLANIFICACIÓN</v>
          </cell>
          <cell r="I181" t="str">
            <v>UNIVERSIDAD REGIONAL AMAZONICA IKIAM</v>
          </cell>
        </row>
        <row r="182">
          <cell r="A182" t="str">
            <v>1860001450001</v>
          </cell>
          <cell r="B182" t="str">
            <v>SIN GABINETE</v>
          </cell>
          <cell r="C182" t="str">
            <v>OTRAS INSTITUCIONES DEL ESTADO</v>
          </cell>
          <cell r="D182" t="str">
            <v>ZONA 3</v>
          </cell>
          <cell r="E182" t="str">
            <v>ENTIDADES DE EDUCACION SUPERIOR</v>
          </cell>
          <cell r="F182" t="str">
            <v>SECTORIAL EDUCACION</v>
          </cell>
          <cell r="G182" t="str">
            <v>Otra Institucionalidad</v>
          </cell>
          <cell r="H182" t="str">
            <v>SECRETARÍA NACIONAL DE PLANIFICACIÓN</v>
          </cell>
          <cell r="I182" t="str">
            <v>UNIVERSIDAD TECNICA DE AMBATO</v>
          </cell>
        </row>
        <row r="183">
          <cell r="A183" t="str">
            <v>1260001110001</v>
          </cell>
          <cell r="B183" t="str">
            <v>SIN GABINETE</v>
          </cell>
          <cell r="C183" t="str">
            <v>OTRAS INSTITUCIONES DEL ESTADO</v>
          </cell>
          <cell r="D183" t="str">
            <v>ZONA 5</v>
          </cell>
          <cell r="E183" t="str">
            <v>ENTIDADES DE EDUCACION SUPERIOR</v>
          </cell>
          <cell r="F183" t="str">
            <v>SECTORIAL EDUCACION</v>
          </cell>
          <cell r="G183" t="str">
            <v>Otra Institucionalidad</v>
          </cell>
          <cell r="H183" t="str">
            <v>SECRETARÍA NACIONAL DE PLANIFICACIÓN</v>
          </cell>
          <cell r="I183" t="str">
            <v>UNIVERSIDAD TÉCNICA DE BABAHOYO</v>
          </cell>
        </row>
        <row r="184">
          <cell r="A184" t="str">
            <v>0560001270001</v>
          </cell>
          <cell r="B184" t="str">
            <v>SIN GABINETE</v>
          </cell>
          <cell r="C184" t="str">
            <v>OTRAS INSTITUCIONES DEL ESTADO</v>
          </cell>
          <cell r="D184" t="str">
            <v>ZONA 3</v>
          </cell>
          <cell r="E184" t="str">
            <v>ENTIDADES DE EDUCACION SUPERIOR</v>
          </cell>
          <cell r="F184" t="str">
            <v>SECTORIAL EDUCACION</v>
          </cell>
          <cell r="G184" t="str">
            <v>Otra Institucionalidad</v>
          </cell>
          <cell r="H184" t="str">
            <v>SECRETARÍA NACIONAL DE PLANIFICACIÓN</v>
          </cell>
          <cell r="I184" t="str">
            <v>UNIVERSIDAD TÉCNICA DE COTOPAXI</v>
          </cell>
        </row>
        <row r="185">
          <cell r="A185" t="str">
            <v>0760001580001</v>
          </cell>
          <cell r="B185" t="str">
            <v>SIN GABINETE</v>
          </cell>
          <cell r="C185" t="str">
            <v>OTRAS INSTITUCIONES DEL ESTADO</v>
          </cell>
          <cell r="D185" t="str">
            <v>ZONA 7</v>
          </cell>
          <cell r="E185" t="str">
            <v>ENTIDADES DE EDUCACION SUPERIOR</v>
          </cell>
          <cell r="F185" t="str">
            <v>SECTORIAL EDUCACION</v>
          </cell>
          <cell r="G185" t="str">
            <v>Otra Institucionalidad</v>
          </cell>
          <cell r="H185" t="str">
            <v>SECRETARÍA NACIONAL DE PLANIFICACIÓN</v>
          </cell>
          <cell r="I185" t="str">
            <v>UNIVERSIDAD TECNICA DE MACHALA</v>
          </cell>
        </row>
        <row r="186">
          <cell r="A186" t="str">
            <v>1360002090001</v>
          </cell>
          <cell r="B186" t="str">
            <v>SIN GABINETE</v>
          </cell>
          <cell r="C186" t="str">
            <v>OTRAS INSTITUCIONES DEL ESTADO</v>
          </cell>
          <cell r="D186" t="str">
            <v>ZONA 4</v>
          </cell>
          <cell r="E186" t="str">
            <v>ENTIDADES DE EDUCACION SUPERIOR</v>
          </cell>
          <cell r="F186" t="str">
            <v>SECTORIAL EDUCACION</v>
          </cell>
          <cell r="G186" t="str">
            <v>Otra Institucionalidad</v>
          </cell>
          <cell r="H186" t="str">
            <v>SECRETARÍA NACIONAL DE PLANIFICACIÓN</v>
          </cell>
          <cell r="I186" t="str">
            <v>UNIVERSIDAD TÉCNICA DE MANABÍ</v>
          </cell>
        </row>
        <row r="187">
          <cell r="A187" t="str">
            <v>1060001070001</v>
          </cell>
          <cell r="B187" t="str">
            <v>SIN GABINETE</v>
          </cell>
          <cell r="C187" t="str">
            <v>OTRAS INSTITUCIONES DEL ESTADO</v>
          </cell>
          <cell r="D187" t="str">
            <v>ZONA 1</v>
          </cell>
          <cell r="E187" t="str">
            <v>ENTIDADES DE EDUCACION SUPERIOR</v>
          </cell>
          <cell r="F187" t="str">
            <v>SECTORIAL EDUCACION</v>
          </cell>
          <cell r="G187" t="str">
            <v>Otra Institucionalidad</v>
          </cell>
          <cell r="H187" t="str">
            <v>SECRETARÍA NACIONAL DE PLANIFICACIÓN</v>
          </cell>
          <cell r="I187" t="str">
            <v>UNIVERSIDAD TECNICA DEL NORTE</v>
          </cell>
        </row>
        <row r="188">
          <cell r="A188" t="str">
            <v>1260001380001</v>
          </cell>
          <cell r="B188" t="str">
            <v>SIN GABINETE</v>
          </cell>
          <cell r="C188" t="str">
            <v>OTRAS INSTITUCIONES DEL ESTADO</v>
          </cell>
          <cell r="D188" t="str">
            <v>ZONA 5</v>
          </cell>
          <cell r="E188" t="str">
            <v>ENTIDADES DE EDUCACION SUPERIOR</v>
          </cell>
          <cell r="F188" t="str">
            <v>SECTORIAL EDUCACION</v>
          </cell>
          <cell r="G188" t="str">
            <v>Otra Institucionalidad</v>
          </cell>
          <cell r="H188" t="str">
            <v>SECRETARÍA NACIONAL DE PLANIFICACIÓN</v>
          </cell>
          <cell r="I188" t="str">
            <v>UNIVERSIDAD TÉCNICA ESTATAL DE QUEVEDO</v>
          </cell>
        </row>
        <row r="189">
          <cell r="A189" t="str">
            <v>0860000830001</v>
          </cell>
          <cell r="B189" t="str">
            <v>SIN GABINETE</v>
          </cell>
          <cell r="C189" t="str">
            <v>OTRAS INSTITUCIONES DEL ESTADO</v>
          </cell>
          <cell r="D189" t="str">
            <v>ZONA 1</v>
          </cell>
          <cell r="E189" t="str">
            <v>ENTIDADES DE EDUCACION SUPERIOR</v>
          </cell>
          <cell r="F189" t="str">
            <v>SECTORIAL EDUCACION</v>
          </cell>
          <cell r="G189" t="str">
            <v>Otra Institucionalidad</v>
          </cell>
          <cell r="H189" t="str">
            <v>SECRETARÍA NACIONAL DE PLANIFICACIÓN</v>
          </cell>
          <cell r="I189" t="str">
            <v>UNIVERSIDAD TECNICA LUIS VARGAS TORRES DE ESMERALDAS</v>
          </cell>
        </row>
        <row r="190">
          <cell r="A190" t="str">
            <v>1190068729001</v>
          </cell>
          <cell r="B190" t="str">
            <v>SIN GABINETE</v>
          </cell>
          <cell r="C190" t="str">
            <v>OTRAS INSTITUCIONES DEL ESTADO</v>
          </cell>
          <cell r="D190" t="str">
            <v>ZONA 7</v>
          </cell>
          <cell r="E190" t="str">
            <v xml:space="preserve"> </v>
          </cell>
          <cell r="F190" t="str">
            <v xml:space="preserve"> </v>
          </cell>
          <cell r="G190" t="str">
            <v>Otra Institucionalidad</v>
          </cell>
          <cell r="H190" t="str">
            <v>SECRETARÍA NACIONAL DE PLANIFICACIÓN</v>
          </cell>
          <cell r="I190" t="str">
            <v>UNIVERSIDAD TÉCNICA PARTICULAR DE LOJA</v>
          </cell>
        </row>
        <row r="191">
          <cell r="A191" t="str">
            <v>1791809149001</v>
          </cell>
          <cell r="B191" t="str">
            <v>SIN GABINETE</v>
          </cell>
          <cell r="C191" t="str">
            <v>OTRAS INSTITUCIONES DEL ESTADO</v>
          </cell>
          <cell r="D191" t="str">
            <v>ZONA 9</v>
          </cell>
          <cell r="E191" t="str">
            <v xml:space="preserve"> </v>
          </cell>
          <cell r="F191" t="str">
            <v xml:space="preserve"> </v>
          </cell>
          <cell r="G191" t="str">
            <v>Otra Institucionalidad</v>
          </cell>
          <cell r="H191" t="str">
            <v>SECRETARÍA NACIONAL DE PLANIFICACIÓN</v>
          </cell>
          <cell r="I191" t="str">
            <v>UNIVERSIDAD UTE</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AT470" totalsRowShown="0" headerRowDxfId="218" dataDxfId="216" headerRowBorderDxfId="217" tableBorderDxfId="215" totalsRowBorderDxfId="214">
  <autoFilter ref="A1:AT470" xr:uid="{00000000-0009-0000-0100-000001000000}"/>
  <tableColumns count="46">
    <tableColumn id="1" xr3:uid="{00000000-0010-0000-0000-000001000000}" name="PERIODO" dataDxfId="213"/>
    <tableColumn id="2" xr3:uid="{00000000-0010-0000-0000-000002000000}" name="RUC" dataDxfId="212"/>
    <tableColumn id="3" xr3:uid="{00000000-0010-0000-0000-000003000000}" name="Gabinete Sectorial " dataDxfId="211">
      <calculatedColumnFormula>VLOOKUP(Tabla1[[#This Row],[RUC]],[1]ENTIDADES!$A$2:$I$191,2,0)</calculatedColumnFormula>
    </tableColumn>
    <tableColumn id="4" xr3:uid="{00000000-0010-0000-0000-000004000000}" name="Entidad Responsable" dataDxfId="210"/>
    <tableColumn id="5" xr3:uid="{00000000-0010-0000-0000-000005000000}" name="Zona de Planificación " dataDxfId="209">
      <calculatedColumnFormula>VLOOKUP(Tabla1[[#This Row],[RUC]],[1]ENTIDADES!$A$2:$I$191,4,0)</calculatedColumnFormula>
    </tableColumn>
    <tableColumn id="6" xr3:uid="{00000000-0010-0000-0000-000006000000}" name="Código de Programa" dataDxfId="208"/>
    <tableColumn id="7" xr3:uid="{00000000-0010-0000-0000-000007000000}" name="Nombre del Programa" dataDxfId="207"/>
    <tableColumn id="8" xr3:uid="{00000000-0010-0000-0000-000008000000}" name="ADM CENTRAL VS. AGREGADOR DE VALOR" dataDxfId="206"/>
    <tableColumn id="9" xr3:uid="{00000000-0010-0000-0000-000009000000}" name="Eje PND 2017 - 2021" dataDxfId="205"/>
    <tableColumn id="10" xr3:uid="{00000000-0010-0000-0000-00000A000000}" name="Número de Objetivo PND 2017 - 2021" dataDxfId="204"/>
    <tableColumn id="11" xr3:uid="{00000000-0010-0000-0000-00000B000000}" name="Objetivo PND 2017-2021" dataDxfId="203"/>
    <tableColumn id="12" xr3:uid="{00000000-0010-0000-0000-00000C000000}" name="Eje PND 2021 - 2025" dataDxfId="202"/>
    <tableColumn id="13" xr3:uid="{00000000-0010-0000-0000-00000D000000}" name="Número de Objetivo PND 2021 - 2025" dataDxfId="201"/>
    <tableColumn id="14" xr3:uid="{00000000-0010-0000-0000-00000E000000}" name="Objetivo PND 2021-2025" dataDxfId="200"/>
    <tableColumn id="15" xr3:uid="{00000000-0010-0000-0000-00000F000000}" name="Resultado Periodo " dataDxfId="199"/>
    <tableColumn id="16" xr3:uid="{00000000-0010-0000-0000-000010000000}" name="Unidad de Medida" dataDxfId="198"/>
    <tableColumn id="17" xr3:uid="{00000000-0010-0000-0000-000011000000}" name="Avance año 2020" dataDxfId="197"/>
    <tableColumn id="18" xr3:uid="{00000000-0010-0000-0000-000012000000}" name="Programación Programa I Trimestre" dataDxfId="196"/>
    <tableColumn id="19" xr3:uid="{00000000-0010-0000-0000-000013000000}" name="Programación Programa II Trimestre" dataDxfId="195"/>
    <tableColumn id="20" xr3:uid="{00000000-0010-0000-0000-000014000000}" name="Programación Programa _x000a_III Trimestre" dataDxfId="194"/>
    <tableColumn id="21" xr3:uid="{00000000-0010-0000-0000-000015000000}" name="Programación Programa IV Trimestre" dataDxfId="193"/>
    <tableColumn id="22" xr3:uid="{00000000-0010-0000-0000-000016000000}" name="Programación anual_x000a_2021" dataDxfId="192"/>
    <tableColumn id="23" xr3:uid="{00000000-0010-0000-0000-000017000000}" name="Avance Programa I Trimestre" dataDxfId="191"/>
    <tableColumn id="24" xr3:uid="{00000000-0010-0000-0000-000018000000}" name="Avance _x000a_Programa II Trimestre" dataDxfId="190"/>
    <tableColumn id="25" xr3:uid="{00000000-0010-0000-0000-000019000000}" name="Avance Programa III Trimestre" dataDxfId="189"/>
    <tableColumn id="26" xr3:uid="{00000000-0010-0000-0000-00001A000000}" name="Avance _x000a_Programa IV Trimestre" dataDxfId="188"/>
    <tableColumn id="27" xr3:uid="{00000000-0010-0000-0000-00001B000000}" name="Ejecución anual 2021" dataDxfId="187"/>
    <tableColumn id="28" xr3:uid="{00000000-0010-0000-0000-00001C000000}" name="Avance/_x000a_Ejecutado (Alerta)" dataDxfId="186">
      <calculatedColumnFormula>AA2/V2</calculatedColumnFormula>
    </tableColumn>
    <tableColumn id="30" xr3:uid="{00000000-0010-0000-0000-00001E000000}" name="Avance/Ejecutado (Ajustado al 100%)" dataDxfId="185">
      <calculatedColumnFormula>IF(AB2&gt;=100%,1,AB2)</calculatedColumnFormula>
    </tableColumn>
    <tableColumn id="31" xr3:uid="{00000000-0010-0000-0000-00001F000000}" name="Alerta _x000a_(ejecucion meta -% Semaforización)" dataDxfId="184">
      <calculatedColumnFormula>IF(AB2&gt;=85%,"85% a 100%",IF(AND(AB2&gt;=70%,AB2&lt;85%),"70% a 84,99%","0% a 69,99%"))</calculatedColumnFormula>
    </tableColumn>
    <tableColumn id="32" xr3:uid="{00000000-0010-0000-0000-000020000000}" name="RUC PROGRAMAS" dataDxfId="183">
      <calculatedColumnFormula>CONCATENATE(B2,F2)</calculatedColumnFormula>
    </tableColumn>
    <tableColumn id="36" xr3:uid="{00000000-0010-0000-0000-000024000000}" name="Columna1" dataDxfId="182">
      <calculatedColumnFormula>VLOOKUP(Tabla1[[#This Row],[RUC PROGRAMAS]],Tabla13[[RUC PROGRAMAS]:[Codificado Reportado
USD]],1,0)</calculatedColumnFormula>
    </tableColumn>
    <tableColumn id="33" xr3:uid="{00000000-0010-0000-0000-000021000000}" name="Codificado Reportado_x000a_USD" dataDxfId="181"/>
    <tableColumn id="34" xr3:uid="{00000000-0010-0000-0000-000022000000}" name="Devengado Reportado_x000a_USD" dataDxfId="180"/>
    <tableColumn id="35" xr3:uid="{00000000-0010-0000-0000-000023000000}" name="Dev/Cod (%) Alerta" dataDxfId="179">
      <calculatedColumnFormula>AH2/AG2</calculatedColumnFormula>
    </tableColumn>
    <tableColumn id="37" xr3:uid="{00000000-0010-0000-0000-000025000000}" name="Alerta_x000a_(ejecucion presupuestaria -% Semaforización)" dataDxfId="178">
      <calculatedColumnFormula>IF(AI2&gt;=85%,"85% a 100%",IF(AND(AI2&gt;=70%,AI2&lt;85%),"70% a 84,99%","0% a 69,99%"))</calculatedColumnFormula>
    </tableColumn>
    <tableColumn id="38" xr3:uid="{00000000-0010-0000-0000-000026000000}" name="Codificado  _x000a_Finanzas_x000a_USD" dataDxfId="177"/>
    <tableColumn id="39" xr3:uid="{00000000-0010-0000-0000-000027000000}" name="Devengado _x000a_Finanzas _x000a_USD" dataDxfId="176"/>
    <tableColumn id="40" xr3:uid="{00000000-0010-0000-0000-000028000000}" name="Observación I Trimestre " dataDxfId="175"/>
    <tableColumn id="41" xr3:uid="{00000000-0010-0000-0000-000029000000}" name="Observación II Trimestre " dataDxfId="174"/>
    <tableColumn id="42" xr3:uid="{00000000-0010-0000-0000-00002A000000}" name="Observación III Trimestre " dataDxfId="173"/>
    <tableColumn id="43" xr3:uid="{00000000-0010-0000-0000-00002B000000}" name="Observación IV Trimestre " dataDxfId="172"/>
    <tableColumn id="44" xr3:uid="{00000000-0010-0000-0000-00002C000000}" name="NOMBRE ELABORADO" dataDxfId="171"/>
    <tableColumn id="45" xr3:uid="{00000000-0010-0000-0000-00002D000000}" name="NOMBRE APROBADO" dataDxfId="170"/>
    <tableColumn id="46" xr3:uid="{00000000-0010-0000-0000-00002E000000}" name="FECHA REGISTRO" dataDxfId="169"/>
    <tableColumn id="47" xr3:uid="{00000000-0010-0000-0000-00002F000000}" name="FECHA MODIFICACION"/>
  </tableColumns>
  <tableStyleInfo name="TableStyleLight1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3:AY418" totalsRowCount="1" headerRowDxfId="150" dataDxfId="148" headerRowBorderDxfId="149" tableBorderDxfId="147" totalsRowBorderDxfId="146">
  <autoFilter ref="A3:AY417" xr:uid="{00000000-0009-0000-0100-000002000000}"/>
  <tableColumns count="51">
    <tableColumn id="1" xr3:uid="{00000000-0010-0000-0100-000001000000}" name="PERIODO" dataDxfId="145" totalsRowDxfId="144"/>
    <tableColumn id="2" xr3:uid="{00000000-0010-0000-0100-000002000000}" name="RUC" dataDxfId="143" totalsRowDxfId="142"/>
    <tableColumn id="3" xr3:uid="{00000000-0010-0000-0100-000003000000}" name="Gabinete Sectorial " dataDxfId="141" totalsRowDxfId="140"/>
    <tableColumn id="4" xr3:uid="{00000000-0010-0000-0100-000004000000}" name="Entidad Responsable" dataDxfId="139" totalsRowDxfId="138"/>
    <tableColumn id="5" xr3:uid="{00000000-0010-0000-0100-000005000000}" name="Zona de Planificación " dataDxfId="137" totalsRowDxfId="136"/>
    <tableColumn id="6" xr3:uid="{00000000-0010-0000-0100-000006000000}" name="Código de Programa" dataDxfId="135" totalsRowDxfId="134"/>
    <tableColumn id="7" xr3:uid="{00000000-0010-0000-0100-000007000000}" name="Nombre del Programa" dataDxfId="133" totalsRowDxfId="132"/>
    <tableColumn id="8" xr3:uid="{00000000-0010-0000-0100-000008000000}" name="ADM CENTRAL VS. AGREGADOR DE VALOR" dataDxfId="131" totalsRowDxfId="130"/>
    <tableColumn id="9" xr3:uid="{00000000-0010-0000-0100-000009000000}" name="Eje PND 2017 - 2021" dataDxfId="129" totalsRowDxfId="128"/>
    <tableColumn id="10" xr3:uid="{00000000-0010-0000-0100-00000A000000}" name="Número de Objetivo PND 2017 - 2021" dataDxfId="127" totalsRowDxfId="126"/>
    <tableColumn id="11" xr3:uid="{00000000-0010-0000-0100-00000B000000}" name="Objetivo PND 2017-2021" dataDxfId="125" totalsRowDxfId="124"/>
    <tableColumn id="12" xr3:uid="{00000000-0010-0000-0100-00000C000000}" name="Eje PND 2021 - 2025" dataDxfId="123" totalsRowDxfId="122"/>
    <tableColumn id="13" xr3:uid="{00000000-0010-0000-0100-00000D000000}" name="Número de Objetivo PND 2021 - 2025" dataDxfId="121" totalsRowDxfId="120"/>
    <tableColumn id="14" xr3:uid="{00000000-0010-0000-0100-00000E000000}" name="Objetivo PND 2021-2025" dataDxfId="119" totalsRowDxfId="118"/>
    <tableColumn id="15" xr3:uid="{00000000-0010-0000-0100-00000F000000}" name="Resultado Periodo " dataDxfId="117" totalsRowDxfId="116"/>
    <tableColumn id="16" xr3:uid="{00000000-0010-0000-0100-000010000000}" name="Unidad de Medida" dataDxfId="115" totalsRowDxfId="114"/>
    <tableColumn id="17" xr3:uid="{00000000-0010-0000-0100-000011000000}" name="Avance año 2020" dataDxfId="113" totalsRowDxfId="112"/>
    <tableColumn id="18" xr3:uid="{00000000-0010-0000-0100-000012000000}" name="Programación Programa I Trimestre" dataDxfId="111" totalsRowDxfId="110"/>
    <tableColumn id="19" xr3:uid="{00000000-0010-0000-0100-000013000000}" name="Programación Programa II Trimestre" dataDxfId="109" totalsRowDxfId="108"/>
    <tableColumn id="20" xr3:uid="{00000000-0010-0000-0100-000014000000}" name="Programación Programa _x000a_III Trimestre" dataDxfId="107" totalsRowDxfId="106"/>
    <tableColumn id="21" xr3:uid="{00000000-0010-0000-0100-000015000000}" name="Programación Programa IV Trimestre" dataDxfId="105" totalsRowDxfId="104"/>
    <tableColumn id="22" xr3:uid="{00000000-0010-0000-0100-000016000000}" name="Programación anual_x000a_2021" dataDxfId="103" totalsRowDxfId="102"/>
    <tableColumn id="23" xr3:uid="{00000000-0010-0000-0100-000017000000}" name="Avance Programa I Trimestre" dataDxfId="101" totalsRowDxfId="100"/>
    <tableColumn id="24" xr3:uid="{00000000-0010-0000-0100-000018000000}" name="Avance _x000a_Programa II Trimestre" dataDxfId="99" totalsRowDxfId="98"/>
    <tableColumn id="25" xr3:uid="{00000000-0010-0000-0100-000019000000}" name="Avance Programa III Trimestre" dataDxfId="97" totalsRowDxfId="96"/>
    <tableColumn id="26" xr3:uid="{00000000-0010-0000-0100-00001A000000}" name="Avance _x000a_Programa IV Trimestre" dataDxfId="95" totalsRowDxfId="94"/>
    <tableColumn id="27" xr3:uid="{00000000-0010-0000-0100-00001B000000}" name="Ejecución anual 2021" dataDxfId="93" totalsRowDxfId="92"/>
    <tableColumn id="28" xr3:uid="{00000000-0010-0000-0100-00001C000000}" name="Avance/_x000a_Ejecutado (Alerta)" dataDxfId="91" totalsRowDxfId="90">
      <calculatedColumnFormula>AA4/V4</calculatedColumnFormula>
    </tableColumn>
    <tableColumn id="30" xr3:uid="{00000000-0010-0000-0100-00001E000000}" name="Avance/Ejecutado (Ajustado al 100%)" dataDxfId="89" totalsRowDxfId="88">
      <calculatedColumnFormula>IF(AB4&gt;=100%,1,AB4)</calculatedColumnFormula>
    </tableColumn>
    <tableColumn id="36" xr3:uid="{00000000-0010-0000-0100-000024000000}" name="Columna1" dataDxfId="87" totalsRowDxfId="86"/>
    <tableColumn id="48" xr3:uid="{00000000-0010-0000-0100-000030000000}" name="Columna2" dataDxfId="85" totalsRowDxfId="84"/>
    <tableColumn id="49" xr3:uid="{00000000-0010-0000-0100-000031000000}" name="Progreso Meta Física" dataDxfId="83" totalsRowDxfId="82">
      <calculatedColumnFormula>REPT("|",Tabla13[[#This Row],[Columna2]])</calculatedColumnFormula>
    </tableColumn>
    <tableColumn id="31" xr3:uid="{00000000-0010-0000-0100-00001F000000}" name="Alerta _x000a_(ejecucion meta -% Semaforización)" dataDxfId="81" totalsRowDxfId="80">
      <calculatedColumnFormula>IF(AB4&gt;=85%,"85% a 100%",IF(AND(AB4&gt;=70%,AB4&lt;85%),"70% a 84,99%","0% a 69,99%"))</calculatedColumnFormula>
    </tableColumn>
    <tableColumn id="32" xr3:uid="{00000000-0010-0000-0100-000020000000}" name="RUC PROGRAMAS" dataDxfId="79" totalsRowDxfId="78">
      <calculatedColumnFormula>CONCATENATE(B4,F4)</calculatedColumnFormula>
    </tableColumn>
    <tableColumn id="33" xr3:uid="{00000000-0010-0000-0100-000021000000}" name="Codificado Reportado_x000a_USD" totalsRowFunction="custom" totalsRowDxfId="77">
      <totalsRowFormula>SUM(AI4:AI417)</totalsRowFormula>
    </tableColumn>
    <tableColumn id="34" xr3:uid="{00000000-0010-0000-0100-000022000000}" name="Devengado Reportado_x000a_USD" totalsRowFunction="custom" totalsRowDxfId="76">
      <totalsRowFormula>SUM(AJ4:AJ417)</totalsRowFormula>
    </tableColumn>
    <tableColumn id="35" xr3:uid="{00000000-0010-0000-0100-000023000000}" name="Dev/Cod (%) Alerta" dataDxfId="75" totalsRowDxfId="74">
      <calculatedColumnFormula>AJ4/AI4</calculatedColumnFormula>
    </tableColumn>
    <tableColumn id="29" xr3:uid="{00000000-0010-0000-0100-00001D000000}" name="Columna3" dataDxfId="73" totalsRowDxfId="72"/>
    <tableColumn id="50" xr3:uid="{00000000-0010-0000-0100-000032000000}" name="Columna4" dataDxfId="71" totalsRowDxfId="70">
      <calculatedColumnFormula>+Tabla13[[#This Row],[Columna3]]*$AZ$4</calculatedColumnFormula>
    </tableColumn>
    <tableColumn id="51" xr3:uid="{00000000-0010-0000-0100-000033000000}" name="Progreso Ejecución Presupuestaria" dataDxfId="69" totalsRowDxfId="68">
      <calculatedColumnFormula>REPT("|",Tabla13[[#This Row],[Columna4]])</calculatedColumnFormula>
    </tableColumn>
    <tableColumn id="37" xr3:uid="{00000000-0010-0000-0100-000025000000}" name="Alerta_x000a_(ejecucion presupuestaria -% Semaforización)" dataDxfId="67" totalsRowDxfId="66">
      <calculatedColumnFormula>IF(AK4&gt;=85%,"85% a 100%",IF(AND(AK4&gt;=70%,AK4&lt;85%),"70% a 84,99%","0% a 69,99%"))</calculatedColumnFormula>
    </tableColumn>
    <tableColumn id="38" xr3:uid="{00000000-0010-0000-0100-000026000000}" name="Codificado  _x000a_Finanzas_x000a_USD" totalsRowFunction="custom" totalsRowDxfId="65">
      <totalsRowFormula>SUM(AP4:AP417)</totalsRowFormula>
    </tableColumn>
    <tableColumn id="39" xr3:uid="{00000000-0010-0000-0100-000027000000}" name="Devengado _x000a_Finanzas _x000a_USD" totalsRowFunction="custom" totalsRowDxfId="64">
      <totalsRowFormula>SUM(AQ4:AQ417)</totalsRowFormula>
    </tableColumn>
    <tableColumn id="40" xr3:uid="{00000000-0010-0000-0100-000028000000}" name="Observación I Trimestre " dataDxfId="63" totalsRowDxfId="62"/>
    <tableColumn id="41" xr3:uid="{00000000-0010-0000-0100-000029000000}" name="Observación II Trimestre " dataDxfId="61" totalsRowDxfId="60"/>
    <tableColumn id="42" xr3:uid="{00000000-0010-0000-0100-00002A000000}" name="Observación III Trimestre " dataDxfId="59" totalsRowDxfId="58"/>
    <tableColumn id="43" xr3:uid="{00000000-0010-0000-0100-00002B000000}" name="Observación IV Trimestre " dataDxfId="57" totalsRowDxfId="56"/>
    <tableColumn id="44" xr3:uid="{00000000-0010-0000-0100-00002C000000}" name="NOMBRE ELABORADO" dataDxfId="55" totalsRowDxfId="54"/>
    <tableColumn id="45" xr3:uid="{00000000-0010-0000-0100-00002D000000}" name="NOMBRE APROBADO" dataDxfId="53" totalsRowDxfId="52"/>
    <tableColumn id="46" xr3:uid="{00000000-0010-0000-0100-00002E000000}" name="FECHA REGISTRO" dataDxfId="51" totalsRowDxfId="50"/>
    <tableColumn id="47" xr3:uid="{00000000-0010-0000-0100-00002F000000}" name="FECHA MODIFICACION" totalsRowDxfId="49"/>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14" displayName="Tabla14" ref="A3:AS58" totalsRowShown="0" headerRowDxfId="48" dataDxfId="46" headerRowBorderDxfId="47" tableBorderDxfId="45" totalsRowBorderDxfId="44">
  <autoFilter ref="A3:AS58" xr:uid="{00000000-0009-0000-0100-000003000000}"/>
  <tableColumns count="45">
    <tableColumn id="1" xr3:uid="{00000000-0010-0000-0200-000001000000}" name="PERIODO" dataDxfId="43"/>
    <tableColumn id="2" xr3:uid="{00000000-0010-0000-0200-000002000000}" name="RUC" dataDxfId="42"/>
    <tableColumn id="3" xr3:uid="{00000000-0010-0000-0200-000003000000}" name="Gabinete Sectorial " dataDxfId="41">
      <calculatedColumnFormula>VLOOKUP(Tabla14[[#This Row],[RUC]],[1]ENTIDADES!$A$2:$I$191,2,0)</calculatedColumnFormula>
    </tableColumn>
    <tableColumn id="4" xr3:uid="{00000000-0010-0000-0200-000004000000}" name="Entidad Responsable" dataDxfId="40"/>
    <tableColumn id="5" xr3:uid="{00000000-0010-0000-0200-000005000000}" name="Zona de Planificación " dataDxfId="39">
      <calculatedColumnFormula>VLOOKUP(Tabla14[[#This Row],[RUC]],[1]ENTIDADES!$A$2:$I$191,4,0)</calculatedColumnFormula>
    </tableColumn>
    <tableColumn id="6" xr3:uid="{00000000-0010-0000-0200-000006000000}" name="Código de Programa" dataDxfId="38"/>
    <tableColumn id="7" xr3:uid="{00000000-0010-0000-0200-000007000000}" name="Nombre del Programa" dataDxfId="37"/>
    <tableColumn id="8" xr3:uid="{00000000-0010-0000-0200-000008000000}" name="ADM CENTRAL VS. AGREGADOR DE VALOR" dataDxfId="36"/>
    <tableColumn id="9" xr3:uid="{00000000-0010-0000-0200-000009000000}" name="Eje PND 2017 - 2021" dataDxfId="35"/>
    <tableColumn id="10" xr3:uid="{00000000-0010-0000-0200-00000A000000}" name="Número de Objetivo PND 2017 - 2021" dataDxfId="34"/>
    <tableColumn id="11" xr3:uid="{00000000-0010-0000-0200-00000B000000}" name="Objetivo PND 2017-2021" dataDxfId="33"/>
    <tableColumn id="12" xr3:uid="{00000000-0010-0000-0200-00000C000000}" name="Eje PND 2021 - 2025" dataDxfId="32"/>
    <tableColumn id="13" xr3:uid="{00000000-0010-0000-0200-00000D000000}" name="Número de Objetivo PND 2021 - 2025" dataDxfId="31"/>
    <tableColumn id="14" xr3:uid="{00000000-0010-0000-0200-00000E000000}" name="Objetivo PND 2021-2025" dataDxfId="30"/>
    <tableColumn id="15" xr3:uid="{00000000-0010-0000-0200-00000F000000}" name="Resultado Periodo " dataDxfId="29"/>
    <tableColumn id="16" xr3:uid="{00000000-0010-0000-0200-000010000000}" name="Unidad de Medida" dataDxfId="28"/>
    <tableColumn id="17" xr3:uid="{00000000-0010-0000-0200-000011000000}" name="Avance año 2020" dataDxfId="27"/>
    <tableColumn id="18" xr3:uid="{00000000-0010-0000-0200-000012000000}" name="Programación Programa I Trimestre" dataDxfId="26"/>
    <tableColumn id="19" xr3:uid="{00000000-0010-0000-0200-000013000000}" name="Programación Programa II Trimestre" dataDxfId="25"/>
    <tableColumn id="20" xr3:uid="{00000000-0010-0000-0200-000014000000}" name="Programación Programa _x000a_III Trimestre" dataDxfId="24"/>
    <tableColumn id="21" xr3:uid="{00000000-0010-0000-0200-000015000000}" name="Programación Programa IV Trimestre" dataDxfId="23"/>
    <tableColumn id="22" xr3:uid="{00000000-0010-0000-0200-000016000000}" name="Programación anual_x000a_2021" dataDxfId="22"/>
    <tableColumn id="23" xr3:uid="{00000000-0010-0000-0200-000017000000}" name="Avance Programa I Trimestre" dataDxfId="21"/>
    <tableColumn id="24" xr3:uid="{00000000-0010-0000-0200-000018000000}" name="Avance _x000a_Programa II Trimestre" dataDxfId="20"/>
    <tableColumn id="25" xr3:uid="{00000000-0010-0000-0200-000019000000}" name="Avance Programa III Trimestre" dataDxfId="19"/>
    <tableColumn id="26" xr3:uid="{00000000-0010-0000-0200-00001A000000}" name="Avance _x000a_Programa IV Trimestre" dataDxfId="18"/>
    <tableColumn id="27" xr3:uid="{00000000-0010-0000-0200-00001B000000}" name="Ejecución anual 2021" dataDxfId="17"/>
    <tableColumn id="28" xr3:uid="{00000000-0010-0000-0200-00001C000000}" name="Avance/_x000a_Ejecutado (Alerta)" dataDxfId="16">
      <calculatedColumnFormula>AA4/V4</calculatedColumnFormula>
    </tableColumn>
    <tableColumn id="30" xr3:uid="{00000000-0010-0000-0200-00001E000000}" name="Avance/Ejecutado (Ajustado al 100%)" dataDxfId="15">
      <calculatedColumnFormula>IF(AB4&gt;=100%,1,AB4)</calculatedColumnFormula>
    </tableColumn>
    <tableColumn id="31" xr3:uid="{00000000-0010-0000-0200-00001F000000}" name="Alerta _x000a_(ejecucion meta -% Semaforización)" dataDxfId="14">
      <calculatedColumnFormula>IF(AB4&gt;=85%,"85% a 100%",IF(AND(AB4&gt;=70%,AB4&lt;85%),"70% a 84,99%","0% a 69,99%"))</calculatedColumnFormula>
    </tableColumn>
    <tableColumn id="32" xr3:uid="{00000000-0010-0000-0200-000020000000}" name="RUC PROGRAMAS" dataDxfId="13">
      <calculatedColumnFormula>CONCATENATE(B4,F4)</calculatedColumnFormula>
    </tableColumn>
    <tableColumn id="33" xr3:uid="{00000000-0010-0000-0200-000021000000}" name="Codificado Reportado_x000a_USD" dataDxfId="12"/>
    <tableColumn id="34" xr3:uid="{00000000-0010-0000-0200-000022000000}" name="Devengado Reportado_x000a_USD" dataDxfId="11"/>
    <tableColumn id="35" xr3:uid="{00000000-0010-0000-0200-000023000000}" name="Dev/Cod (%) Alerta" dataDxfId="10">
      <calculatedColumnFormula>AG4/AF4</calculatedColumnFormula>
    </tableColumn>
    <tableColumn id="37" xr3:uid="{00000000-0010-0000-0200-000025000000}" name="Alerta_x000a_(ejecucion presupuestaria -% Semaforización)" dataDxfId="9">
      <calculatedColumnFormula>IF(AH4&gt;=85%,"85% a 100%",IF(AND(AH4&gt;=70%,AH4&lt;85%),"70% a 84,99%","0% a 69,99%"))</calculatedColumnFormula>
    </tableColumn>
    <tableColumn id="38" xr3:uid="{00000000-0010-0000-0200-000026000000}" name="Codificado  _x000a_Finanzas_x000a_USD" dataDxfId="8"/>
    <tableColumn id="39" xr3:uid="{00000000-0010-0000-0200-000027000000}" name="Devengado _x000a_Finanzas _x000a_USD" dataDxfId="7"/>
    <tableColumn id="40" xr3:uid="{00000000-0010-0000-0200-000028000000}" name="Observación I Trimestre " dataDxfId="6"/>
    <tableColumn id="41" xr3:uid="{00000000-0010-0000-0200-000029000000}" name="Observación II Trimestre " dataDxfId="5"/>
    <tableColumn id="42" xr3:uid="{00000000-0010-0000-0200-00002A000000}" name="Observación III Trimestre " dataDxfId="4"/>
    <tableColumn id="43" xr3:uid="{00000000-0010-0000-0200-00002B000000}" name="Observación IV Trimestre " dataDxfId="3"/>
    <tableColumn id="44" xr3:uid="{00000000-0010-0000-0200-00002C000000}" name="NOMBRE ELABORADO" dataDxfId="2"/>
    <tableColumn id="45" xr3:uid="{00000000-0010-0000-0200-00002D000000}" name="NOMBRE APROBADO" dataDxfId="1"/>
    <tableColumn id="46" xr3:uid="{00000000-0010-0000-0200-00002E000000}" name="FECHA REGISTRO" dataDxfId="0"/>
    <tableColumn id="47" xr3:uid="{00000000-0010-0000-0200-00002F000000}" name="FECHA MODIFICACION"/>
  </tableColumns>
  <tableStyleInfo name="TableStyleLight1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471"/>
  <sheetViews>
    <sheetView workbookViewId="0">
      <pane ySplit="1" topLeftCell="A2" activePane="bottomLeft" state="frozen"/>
      <selection pane="bottomLeft" activeCell="AF323" sqref="AF323"/>
    </sheetView>
  </sheetViews>
  <sheetFormatPr baseColWidth="10" defaultColWidth="9.1640625" defaultRowHeight="13" outlineLevelCol="1"/>
  <cols>
    <col min="1" max="1" width="11.5" style="2" customWidth="1"/>
    <col min="2" max="2" width="14" style="2" bestFit="1" customWidth="1"/>
    <col min="3" max="3" width="35.1640625" style="2" customWidth="1"/>
    <col min="4" max="4" width="42.6640625" style="2" customWidth="1"/>
    <col min="5" max="5" width="12.6640625" style="2" customWidth="1"/>
    <col min="6" max="6" width="11.83203125" style="2" customWidth="1" outlineLevel="1"/>
    <col min="7" max="7" width="45.33203125" style="2" customWidth="1" outlineLevel="1"/>
    <col min="8" max="8" width="28.1640625" style="2" customWidth="1" outlineLevel="1"/>
    <col min="9" max="9" width="8.83203125" style="2" customWidth="1" outlineLevel="1"/>
    <col min="10" max="10" width="11" style="2" customWidth="1" outlineLevel="1"/>
    <col min="11" max="11" width="56.33203125" style="2" customWidth="1" outlineLevel="1"/>
    <col min="12" max="12" width="13" style="2" customWidth="1" outlineLevel="1"/>
    <col min="13" max="13" width="9.1640625" style="2" customWidth="1" outlineLevel="1"/>
    <col min="14" max="14" width="48.6640625" style="2" customWidth="1" outlineLevel="1"/>
    <col min="15" max="15" width="41.83203125" style="2" customWidth="1" outlineLevel="1"/>
    <col min="16" max="16" width="17.1640625" style="2" customWidth="1" outlineLevel="1"/>
    <col min="17" max="17" width="28.5" style="2" customWidth="1" outlineLevel="1"/>
    <col min="18" max="21" width="17.5" style="2" customWidth="1" outlineLevel="1"/>
    <col min="22" max="22" width="26.83203125" style="2" customWidth="1" outlineLevel="1"/>
    <col min="23" max="26" width="18.33203125" style="2" customWidth="1" outlineLevel="1"/>
    <col min="27" max="27" width="26.1640625" style="2" customWidth="1" outlineLevel="1"/>
    <col min="28" max="28" width="17.6640625" style="31" customWidth="1" outlineLevel="1"/>
    <col min="29" max="29" width="17.33203125" style="2" customWidth="1" outlineLevel="1"/>
    <col min="30" max="30" width="21.5" style="2" customWidth="1" outlineLevel="1"/>
    <col min="31" max="32" width="22.33203125" style="2" customWidth="1" outlineLevel="1"/>
    <col min="33" max="34" width="16.5" style="2" bestFit="1" customWidth="1"/>
    <col min="35" max="35" width="21.83203125" style="2" customWidth="1"/>
    <col min="36" max="36" width="16.5" style="2" customWidth="1"/>
    <col min="37" max="37" width="19" style="2" customWidth="1"/>
    <col min="38" max="38" width="19.5" style="2" customWidth="1"/>
    <col min="39" max="39" width="62.5" style="2" customWidth="1"/>
    <col min="40" max="40" width="73.1640625" style="2" customWidth="1"/>
    <col min="41" max="41" width="75.6640625" style="2" customWidth="1"/>
    <col min="42" max="42" width="71.5" style="2" customWidth="1"/>
    <col min="43" max="43" width="28.1640625" style="2" customWidth="1"/>
    <col min="44" max="44" width="24.83203125" style="2" customWidth="1"/>
    <col min="45" max="45" width="18.83203125" style="2" customWidth="1"/>
    <col min="46" max="46" width="22.6640625" style="2" customWidth="1"/>
  </cols>
  <sheetData>
    <row r="1" spans="1:46" s="8" customFormat="1" ht="84">
      <c r="A1" s="12" t="s">
        <v>101</v>
      </c>
      <c r="B1" s="13" t="s">
        <v>100</v>
      </c>
      <c r="C1" s="13" t="s">
        <v>2784</v>
      </c>
      <c r="D1" s="13" t="s">
        <v>2785</v>
      </c>
      <c r="E1" s="13" t="s">
        <v>2786</v>
      </c>
      <c r="F1" s="13" t="s">
        <v>2787</v>
      </c>
      <c r="G1" s="13" t="s">
        <v>2788</v>
      </c>
      <c r="H1" s="13" t="s">
        <v>2767</v>
      </c>
      <c r="I1" s="14" t="s">
        <v>2790</v>
      </c>
      <c r="J1" s="14" t="s">
        <v>2791</v>
      </c>
      <c r="K1" s="13" t="s">
        <v>2789</v>
      </c>
      <c r="L1" s="14" t="s">
        <v>2792</v>
      </c>
      <c r="M1" s="14" t="s">
        <v>2793</v>
      </c>
      <c r="N1" s="14" t="s">
        <v>2794</v>
      </c>
      <c r="O1" s="13" t="s">
        <v>2795</v>
      </c>
      <c r="P1" s="13" t="s">
        <v>2796</v>
      </c>
      <c r="Q1" s="14" t="s">
        <v>2801</v>
      </c>
      <c r="R1" s="13" t="s">
        <v>2797</v>
      </c>
      <c r="S1" s="13" t="s">
        <v>2798</v>
      </c>
      <c r="T1" s="13" t="s">
        <v>2799</v>
      </c>
      <c r="U1" s="13" t="s">
        <v>2800</v>
      </c>
      <c r="V1" s="14" t="s">
        <v>2802</v>
      </c>
      <c r="W1" s="13" t="s">
        <v>2803</v>
      </c>
      <c r="X1" s="13" t="s">
        <v>2804</v>
      </c>
      <c r="Y1" s="13" t="s">
        <v>2805</v>
      </c>
      <c r="Z1" s="13" t="s">
        <v>2806</v>
      </c>
      <c r="AA1" s="14" t="s">
        <v>2807</v>
      </c>
      <c r="AB1" s="14" t="s">
        <v>2809</v>
      </c>
      <c r="AC1" s="13" t="s">
        <v>2768</v>
      </c>
      <c r="AD1" s="13" t="s">
        <v>2808</v>
      </c>
      <c r="AE1" s="13" t="s">
        <v>2769</v>
      </c>
      <c r="AF1" s="13" t="s">
        <v>2840</v>
      </c>
      <c r="AG1" s="13" t="s">
        <v>2810</v>
      </c>
      <c r="AH1" s="13" t="s">
        <v>2811</v>
      </c>
      <c r="AI1" s="14" t="s">
        <v>2815</v>
      </c>
      <c r="AJ1" s="13" t="s">
        <v>2812</v>
      </c>
      <c r="AK1" s="13" t="s">
        <v>2813</v>
      </c>
      <c r="AL1" s="13" t="s">
        <v>2814</v>
      </c>
      <c r="AM1" s="14" t="s">
        <v>2819</v>
      </c>
      <c r="AN1" s="14" t="s">
        <v>2816</v>
      </c>
      <c r="AO1" s="14" t="s">
        <v>2817</v>
      </c>
      <c r="AP1" s="14" t="s">
        <v>2818</v>
      </c>
      <c r="AQ1" s="14" t="s">
        <v>2820</v>
      </c>
      <c r="AR1" s="14" t="s">
        <v>2821</v>
      </c>
      <c r="AS1" s="14" t="s">
        <v>2822</v>
      </c>
      <c r="AT1" s="32" t="s">
        <v>2823</v>
      </c>
    </row>
    <row r="2" spans="1:46" s="1" customFormat="1" ht="50" customHeight="1">
      <c r="A2" s="9">
        <v>2021</v>
      </c>
      <c r="B2" s="5" t="s">
        <v>2373</v>
      </c>
      <c r="C2" s="5" t="str">
        <f>VLOOKUP(Tabla1[[#This Row],[RUC]],[1]ENTIDADES!$A$2:$I$191,2,0)</f>
        <v>GABINETE SECTORIAL SOCIAL</v>
      </c>
      <c r="D2" s="5" t="s">
        <v>44</v>
      </c>
      <c r="E2" s="5" t="str">
        <f>VLOOKUP(Tabla1[[#This Row],[RUC]],[1]ENTIDADES!$A$2:$I$191,4,0)</f>
        <v>ZONA 9</v>
      </c>
      <c r="F2" s="5" t="s">
        <v>2220</v>
      </c>
      <c r="G2" s="5" t="s">
        <v>748</v>
      </c>
      <c r="H2" s="29" t="s">
        <v>2770</v>
      </c>
      <c r="I2" s="5">
        <v>3</v>
      </c>
      <c r="J2" s="4">
        <v>7</v>
      </c>
      <c r="K2" s="5" t="s">
        <v>2275</v>
      </c>
      <c r="L2" s="5" t="s">
        <v>2773</v>
      </c>
      <c r="M2" s="4">
        <v>6</v>
      </c>
      <c r="N2" s="5" t="s">
        <v>2744</v>
      </c>
      <c r="O2" s="5" t="s">
        <v>1380</v>
      </c>
      <c r="P2" s="5" t="s">
        <v>491</v>
      </c>
      <c r="Q2" s="6">
        <v>25</v>
      </c>
      <c r="R2" s="6">
        <v>25</v>
      </c>
      <c r="S2" s="6">
        <v>25</v>
      </c>
      <c r="T2" s="6">
        <v>25</v>
      </c>
      <c r="U2" s="6">
        <v>25</v>
      </c>
      <c r="V2" s="6">
        <v>100</v>
      </c>
      <c r="W2" s="6">
        <v>25</v>
      </c>
      <c r="X2" s="6">
        <v>25</v>
      </c>
      <c r="Y2" s="6">
        <v>25</v>
      </c>
      <c r="Z2" s="6">
        <v>25</v>
      </c>
      <c r="AA2" s="6">
        <v>100</v>
      </c>
      <c r="AB2" s="21">
        <f t="shared" ref="AB2:AB65" si="0">AA2/V2</f>
        <v>1</v>
      </c>
      <c r="AC2" s="23">
        <f t="shared" ref="AC2:AC65" si="1">IF(AB2&gt;=100%,1,AB2)</f>
        <v>1</v>
      </c>
      <c r="AD2" s="24" t="str">
        <f t="shared" ref="AD2:AD65" si="2">IF(AB2&gt;=85%,"85% a 100%",IF(AND(AB2&gt;=70%,AB2&lt;85%),"70% a 84,99%","0% a 69,99%"))</f>
        <v>85% a 100%</v>
      </c>
      <c r="AE2" s="26" t="str">
        <f t="shared" ref="AE2:AE65" si="3">CONCATENATE(B2,F2)</f>
        <v>176818468000101</v>
      </c>
      <c r="AF2" s="26" t="str">
        <f>VLOOKUP(Tabla1[[#This Row],[RUC PROGRAMAS]],Tabla13[[RUC PROGRAMAS]:[Codificado Reportado
USD]],1,0)</f>
        <v>176818468000101</v>
      </c>
      <c r="AG2" s="6">
        <v>1199906.31</v>
      </c>
      <c r="AH2" s="6">
        <v>1199906.29</v>
      </c>
      <c r="AI2" s="21">
        <f>AH2/AG2</f>
        <v>0.99999998333203199</v>
      </c>
      <c r="AJ2" s="26" t="str">
        <f t="shared" ref="AJ2:AJ33" si="4">IF(AI2&gt;=85%,"85% a 100%",IF(AND(AI2&gt;=70%,AI2&lt;85%),"70% a 84,99%","0% a 69,99%"))</f>
        <v>85% a 100%</v>
      </c>
      <c r="AK2" s="6">
        <v>1199906.31</v>
      </c>
      <c r="AL2" s="6">
        <v>1199906.29</v>
      </c>
      <c r="AM2" s="5" t="s">
        <v>2513</v>
      </c>
      <c r="AN2" s="5" t="s">
        <v>2709</v>
      </c>
      <c r="AO2" s="5" t="s">
        <v>1834</v>
      </c>
      <c r="AP2" s="5" t="s">
        <v>2071</v>
      </c>
      <c r="AQ2" s="5" t="s">
        <v>1151</v>
      </c>
      <c r="AR2" s="5" t="s">
        <v>2387</v>
      </c>
      <c r="AS2" s="7">
        <v>44585.442743055602</v>
      </c>
      <c r="AT2" s="10"/>
    </row>
    <row r="3" spans="1:46" s="1" customFormat="1" ht="50" customHeight="1">
      <c r="A3" s="9">
        <v>2021</v>
      </c>
      <c r="B3" s="5" t="s">
        <v>2373</v>
      </c>
      <c r="C3" s="5" t="str">
        <f>VLOOKUP(Tabla1[[#This Row],[RUC]],[1]ENTIDADES!$A$2:$I$191,2,0)</f>
        <v>GABINETE SECTORIAL SOCIAL</v>
      </c>
      <c r="D3" s="5" t="s">
        <v>44</v>
      </c>
      <c r="E3" s="5" t="str">
        <f>VLOOKUP(Tabla1[[#This Row],[RUC]],[1]ENTIDADES!$A$2:$I$191,4,0)</f>
        <v>ZONA 9</v>
      </c>
      <c r="F3" s="5" t="s">
        <v>1631</v>
      </c>
      <c r="G3" s="5" t="s">
        <v>389</v>
      </c>
      <c r="H3" s="29" t="s">
        <v>2771</v>
      </c>
      <c r="I3" s="5">
        <v>1</v>
      </c>
      <c r="J3" s="4">
        <v>1</v>
      </c>
      <c r="K3" s="5" t="s">
        <v>55</v>
      </c>
      <c r="L3" s="5" t="s">
        <v>2773</v>
      </c>
      <c r="M3" s="4">
        <v>6</v>
      </c>
      <c r="N3" s="5" t="s">
        <v>2744</v>
      </c>
      <c r="O3" s="5" t="s">
        <v>1277</v>
      </c>
      <c r="P3" s="5" t="s">
        <v>491</v>
      </c>
      <c r="Q3" s="6">
        <v>25</v>
      </c>
      <c r="R3" s="6">
        <v>30</v>
      </c>
      <c r="S3" s="6">
        <v>15</v>
      </c>
      <c r="T3" s="6">
        <v>30</v>
      </c>
      <c r="U3" s="6">
        <v>25</v>
      </c>
      <c r="V3" s="6">
        <v>100</v>
      </c>
      <c r="W3" s="6">
        <v>30</v>
      </c>
      <c r="X3" s="6">
        <v>15</v>
      </c>
      <c r="Y3" s="6">
        <v>30</v>
      </c>
      <c r="Z3" s="6">
        <v>25</v>
      </c>
      <c r="AA3" s="6">
        <v>100</v>
      </c>
      <c r="AB3" s="21">
        <f>AA3/V3</f>
        <v>1</v>
      </c>
      <c r="AC3" s="23">
        <f t="shared" si="1"/>
        <v>1</v>
      </c>
      <c r="AD3" s="24" t="str">
        <f t="shared" si="2"/>
        <v>85% a 100%</v>
      </c>
      <c r="AE3" s="26" t="str">
        <f t="shared" si="3"/>
        <v>176818468000155</v>
      </c>
      <c r="AF3" s="26" t="str">
        <f>VLOOKUP(Tabla1[[#This Row],[RUC PROGRAMAS]],Tabla13[[RUC PROGRAMAS]:[Codificado Reportado
USD]],1,0)</f>
        <v>176818468000155</v>
      </c>
      <c r="AG3" s="6">
        <v>3487650.5</v>
      </c>
      <c r="AH3" s="6">
        <v>3487650.5</v>
      </c>
      <c r="AI3" s="21">
        <f>AH3/AG3</f>
        <v>1</v>
      </c>
      <c r="AJ3" s="26" t="str">
        <f t="shared" si="4"/>
        <v>85% a 100%</v>
      </c>
      <c r="AK3" s="6">
        <v>3487650.5</v>
      </c>
      <c r="AL3" s="6">
        <v>3487650.5</v>
      </c>
      <c r="AM3" s="5" t="s">
        <v>239</v>
      </c>
      <c r="AN3" s="5" t="s">
        <v>1227</v>
      </c>
      <c r="AO3" s="5" t="s">
        <v>2496</v>
      </c>
      <c r="AP3" s="5" t="s">
        <v>855</v>
      </c>
      <c r="AQ3" s="5" t="s">
        <v>1151</v>
      </c>
      <c r="AR3" s="5" t="s">
        <v>2387</v>
      </c>
      <c r="AS3" s="7">
        <v>44585.393888888902</v>
      </c>
      <c r="AT3" s="10"/>
    </row>
    <row r="4" spans="1:46" s="1" customFormat="1" ht="50" customHeight="1">
      <c r="A4" s="9">
        <v>2021</v>
      </c>
      <c r="B4" s="5" t="s">
        <v>2352</v>
      </c>
      <c r="C4" s="5" t="str">
        <f>VLOOKUP(Tabla1[[#This Row],[RUC]],[1]ENTIDADES!$A$2:$I$191,2,0)</f>
        <v>GABINETE SECTORIAL ECONÓMICO</v>
      </c>
      <c r="D4" s="5" t="s">
        <v>1896</v>
      </c>
      <c r="E4" s="5" t="str">
        <f>VLOOKUP(Tabla1[[#This Row],[RUC]],[1]ENTIDADES!$A$2:$I$191,4,0)</f>
        <v>ZONA 9</v>
      </c>
      <c r="F4" s="5" t="s">
        <v>2220</v>
      </c>
      <c r="G4" s="5" t="s">
        <v>748</v>
      </c>
      <c r="H4" s="29" t="s">
        <v>2770</v>
      </c>
      <c r="I4" s="5">
        <v>3</v>
      </c>
      <c r="J4" s="4">
        <v>7</v>
      </c>
      <c r="K4" s="5" t="s">
        <v>2275</v>
      </c>
      <c r="L4" s="5" t="s">
        <v>2775</v>
      </c>
      <c r="M4" s="4">
        <v>11</v>
      </c>
      <c r="N4" s="5" t="s">
        <v>2176</v>
      </c>
      <c r="O4" s="5" t="s">
        <v>531</v>
      </c>
      <c r="P4" s="5" t="s">
        <v>207</v>
      </c>
      <c r="Q4" s="6">
        <v>1</v>
      </c>
      <c r="R4" s="6">
        <v>0.25</v>
      </c>
      <c r="S4" s="6">
        <v>0.25</v>
      </c>
      <c r="T4" s="6">
        <v>0.25</v>
      </c>
      <c r="U4" s="6">
        <v>0.25</v>
      </c>
      <c r="V4" s="6">
        <v>1</v>
      </c>
      <c r="W4" s="6">
        <v>0.26</v>
      </c>
      <c r="X4" s="6">
        <v>0.45</v>
      </c>
      <c r="Y4" s="6">
        <v>0.25</v>
      </c>
      <c r="Z4" s="6">
        <v>0.26</v>
      </c>
      <c r="AA4" s="6">
        <v>1.22</v>
      </c>
      <c r="AB4" s="21">
        <f t="shared" si="0"/>
        <v>1.22</v>
      </c>
      <c r="AC4" s="23">
        <f t="shared" si="1"/>
        <v>1</v>
      </c>
      <c r="AD4" s="24" t="str">
        <f t="shared" si="2"/>
        <v>85% a 100%</v>
      </c>
      <c r="AE4" s="26" t="str">
        <f t="shared" si="3"/>
        <v>176819308000101</v>
      </c>
      <c r="AF4" s="26" t="str">
        <f>VLOOKUP(Tabla1[[#This Row],[RUC PROGRAMAS]],Tabla13[[RUC PROGRAMAS]:[Codificado Reportado
USD]],1,0)</f>
        <v>176819308000101</v>
      </c>
      <c r="AG4" s="6">
        <v>6754771.3700000001</v>
      </c>
      <c r="AH4" s="6">
        <v>6645942.21</v>
      </c>
      <c r="AI4" s="21">
        <f t="shared" ref="AI4:AI65" si="5">AH4/AG4</f>
        <v>0.98388855017605126</v>
      </c>
      <c r="AJ4" s="26" t="str">
        <f t="shared" si="4"/>
        <v>85% a 100%</v>
      </c>
      <c r="AK4" s="6">
        <v>6754771.370000001</v>
      </c>
      <c r="AL4" s="6">
        <v>6645942.21</v>
      </c>
      <c r="AM4" s="5" t="s">
        <v>1620</v>
      </c>
      <c r="AN4" s="5" t="s">
        <v>2512</v>
      </c>
      <c r="AO4" s="5" t="s">
        <v>1461</v>
      </c>
      <c r="AP4" s="5" t="s">
        <v>1893</v>
      </c>
      <c r="AQ4" s="5" t="s">
        <v>1069</v>
      </c>
      <c r="AR4" s="5" t="s">
        <v>2669</v>
      </c>
      <c r="AS4" s="7">
        <v>44588.408553240697</v>
      </c>
      <c r="AT4" s="11">
        <v>44587.435300925899</v>
      </c>
    </row>
    <row r="5" spans="1:46" s="1" customFormat="1" ht="50" customHeight="1">
      <c r="A5" s="9">
        <v>2021</v>
      </c>
      <c r="B5" s="5" t="s">
        <v>2352</v>
      </c>
      <c r="C5" s="5" t="str">
        <f>VLOOKUP(Tabla1[[#This Row],[RUC]],[1]ENTIDADES!$A$2:$I$191,2,0)</f>
        <v>GABINETE SECTORIAL ECONÓMICO</v>
      </c>
      <c r="D5" s="5" t="s">
        <v>1896</v>
      </c>
      <c r="E5" s="5" t="str">
        <f>VLOOKUP(Tabla1[[#This Row],[RUC]],[1]ENTIDADES!$A$2:$I$191,4,0)</f>
        <v>ZONA 9</v>
      </c>
      <c r="F5" s="5" t="s">
        <v>1631</v>
      </c>
      <c r="G5" s="5" t="s">
        <v>2009</v>
      </c>
      <c r="H5" s="29" t="s">
        <v>2771</v>
      </c>
      <c r="I5" s="5">
        <v>2</v>
      </c>
      <c r="J5" s="4">
        <v>5</v>
      </c>
      <c r="K5" s="5" t="s">
        <v>2602</v>
      </c>
      <c r="L5" s="5" t="s">
        <v>2775</v>
      </c>
      <c r="M5" s="4">
        <v>11</v>
      </c>
      <c r="N5" s="5" t="s">
        <v>2176</v>
      </c>
      <c r="O5" s="5" t="s">
        <v>2307</v>
      </c>
      <c r="P5" s="5" t="s">
        <v>207</v>
      </c>
      <c r="Q5" s="6">
        <v>1</v>
      </c>
      <c r="R5" s="6">
        <v>0.25</v>
      </c>
      <c r="S5" s="6">
        <v>0.25</v>
      </c>
      <c r="T5" s="6">
        <v>0.25</v>
      </c>
      <c r="U5" s="6">
        <v>0.25</v>
      </c>
      <c r="V5" s="6">
        <v>1</v>
      </c>
      <c r="W5" s="6">
        <v>0.26</v>
      </c>
      <c r="X5" s="6">
        <v>0.47</v>
      </c>
      <c r="Y5" s="6">
        <v>0.25</v>
      </c>
      <c r="Z5" s="6">
        <v>0.24</v>
      </c>
      <c r="AA5" s="6">
        <v>1.22</v>
      </c>
      <c r="AB5" s="21">
        <f t="shared" si="0"/>
        <v>1.22</v>
      </c>
      <c r="AC5" s="23">
        <f t="shared" si="1"/>
        <v>1</v>
      </c>
      <c r="AD5" s="24" t="str">
        <f t="shared" si="2"/>
        <v>85% a 100%</v>
      </c>
      <c r="AE5" s="26" t="str">
        <f t="shared" si="3"/>
        <v>176819308000155</v>
      </c>
      <c r="AF5" s="26" t="str">
        <f>VLOOKUP(Tabla1[[#This Row],[RUC PROGRAMAS]],Tabla13[[RUC PROGRAMAS]:[Codificado Reportado
USD]],1,0)</f>
        <v>176819308000155</v>
      </c>
      <c r="AG5" s="6">
        <v>10675099.119999999</v>
      </c>
      <c r="AH5" s="6">
        <v>10667293.029999999</v>
      </c>
      <c r="AI5" s="21">
        <f t="shared" si="5"/>
        <v>0.99926875714105778</v>
      </c>
      <c r="AJ5" s="26" t="str">
        <f t="shared" si="4"/>
        <v>85% a 100%</v>
      </c>
      <c r="AK5" s="6">
        <v>10675099.120000001</v>
      </c>
      <c r="AL5" s="6">
        <v>10667293.030000001</v>
      </c>
      <c r="AM5" s="5" t="s">
        <v>1035</v>
      </c>
      <c r="AN5" s="5" t="s">
        <v>117</v>
      </c>
      <c r="AO5" s="5" t="s">
        <v>752</v>
      </c>
      <c r="AP5" s="5" t="s">
        <v>486</v>
      </c>
      <c r="AQ5" s="5" t="s">
        <v>1069</v>
      </c>
      <c r="AR5" s="5" t="s">
        <v>2669</v>
      </c>
      <c r="AS5" s="7">
        <v>44588.410138888903</v>
      </c>
      <c r="AT5" s="10"/>
    </row>
    <row r="6" spans="1:46" s="1" customFormat="1" ht="50" customHeight="1">
      <c r="A6" s="9">
        <v>2021</v>
      </c>
      <c r="B6" s="5" t="s">
        <v>229</v>
      </c>
      <c r="C6" s="5" t="str">
        <f>VLOOKUP(Tabla1[[#This Row],[RUC]],[1]ENTIDADES!$A$2:$I$191,2,0)</f>
        <v>GABINETE SECTORIAL PRODUCTIVO</v>
      </c>
      <c r="D6" s="5" t="s">
        <v>2253</v>
      </c>
      <c r="E6" s="5" t="str">
        <f>VLOOKUP(Tabla1[[#This Row],[RUC]],[1]ENTIDADES!$A$2:$I$191,4,0)</f>
        <v>ZONA 9</v>
      </c>
      <c r="F6" s="5" t="s">
        <v>2220</v>
      </c>
      <c r="G6" s="5" t="s">
        <v>748</v>
      </c>
      <c r="H6" s="29" t="s">
        <v>2770</v>
      </c>
      <c r="I6" s="5">
        <v>3</v>
      </c>
      <c r="J6" s="4">
        <v>7</v>
      </c>
      <c r="K6" s="5" t="s">
        <v>2275</v>
      </c>
      <c r="L6" s="5" t="s">
        <v>2775</v>
      </c>
      <c r="M6" s="4">
        <v>13</v>
      </c>
      <c r="N6" s="5" t="s">
        <v>2712</v>
      </c>
      <c r="O6" s="5" t="s">
        <v>2185</v>
      </c>
      <c r="P6" s="5" t="s">
        <v>2125</v>
      </c>
      <c r="Q6" s="6">
        <v>0</v>
      </c>
      <c r="R6" s="6">
        <v>23.5</v>
      </c>
      <c r="S6" s="6">
        <v>21.5</v>
      </c>
      <c r="T6" s="6">
        <v>24</v>
      </c>
      <c r="U6" s="6">
        <v>31</v>
      </c>
      <c r="V6" s="6">
        <v>100</v>
      </c>
      <c r="W6" s="6">
        <v>23.27</v>
      </c>
      <c r="X6" s="6">
        <v>22.72</v>
      </c>
      <c r="Y6" s="6">
        <v>24.88</v>
      </c>
      <c r="Z6" s="6">
        <v>29.13</v>
      </c>
      <c r="AA6" s="6">
        <v>100</v>
      </c>
      <c r="AB6" s="21">
        <f t="shared" si="0"/>
        <v>1</v>
      </c>
      <c r="AC6" s="23">
        <f t="shared" si="1"/>
        <v>1</v>
      </c>
      <c r="AD6" s="24" t="str">
        <f t="shared" si="2"/>
        <v>85% a 100%</v>
      </c>
      <c r="AE6" s="26" t="str">
        <f t="shared" si="3"/>
        <v>176817879000101</v>
      </c>
      <c r="AF6" s="26" t="str">
        <f>VLOOKUP(Tabla1[[#This Row],[RUC PROGRAMAS]],Tabla13[[RUC PROGRAMAS]:[Codificado Reportado
USD]],1,0)</f>
        <v>176817879000101</v>
      </c>
      <c r="AG6" s="6">
        <v>1291480.92</v>
      </c>
      <c r="AH6" s="6">
        <v>1287274.07</v>
      </c>
      <c r="AI6" s="21">
        <f t="shared" si="5"/>
        <v>0.99674261544645981</v>
      </c>
      <c r="AJ6" s="26" t="str">
        <f t="shared" si="4"/>
        <v>85% a 100%</v>
      </c>
      <c r="AK6" s="6">
        <v>1291480.9200000002</v>
      </c>
      <c r="AL6" s="6">
        <v>1287274.07</v>
      </c>
      <c r="AM6" s="5" t="s">
        <v>1121</v>
      </c>
      <c r="AN6" s="5" t="s">
        <v>550</v>
      </c>
      <c r="AO6" s="5" t="s">
        <v>1413</v>
      </c>
      <c r="AP6" s="5" t="s">
        <v>237</v>
      </c>
      <c r="AQ6" s="5" t="s">
        <v>1103</v>
      </c>
      <c r="AR6" s="5" t="s">
        <v>1701</v>
      </c>
      <c r="AS6" s="7">
        <v>44590.842696759297</v>
      </c>
      <c r="AT6" s="10"/>
    </row>
    <row r="7" spans="1:46" s="1" customFormat="1" ht="50" customHeight="1">
      <c r="A7" s="9">
        <v>2021</v>
      </c>
      <c r="B7" s="5" t="s">
        <v>229</v>
      </c>
      <c r="C7" s="5" t="str">
        <f>VLOOKUP(Tabla1[[#This Row],[RUC]],[1]ENTIDADES!$A$2:$I$191,2,0)</f>
        <v>GABINETE SECTORIAL PRODUCTIVO</v>
      </c>
      <c r="D7" s="5" t="s">
        <v>2253</v>
      </c>
      <c r="E7" s="5" t="str">
        <f>VLOOKUP(Tabla1[[#This Row],[RUC]],[1]ENTIDADES!$A$2:$I$191,4,0)</f>
        <v>ZONA 9</v>
      </c>
      <c r="F7" s="5" t="s">
        <v>1631</v>
      </c>
      <c r="G7" s="5" t="s">
        <v>1508</v>
      </c>
      <c r="H7" s="29" t="s">
        <v>2771</v>
      </c>
      <c r="I7" s="5">
        <v>3</v>
      </c>
      <c r="J7" s="4">
        <v>7</v>
      </c>
      <c r="K7" s="5" t="s">
        <v>2275</v>
      </c>
      <c r="L7" s="5" t="s">
        <v>2775</v>
      </c>
      <c r="M7" s="4">
        <v>13</v>
      </c>
      <c r="N7" s="5" t="s">
        <v>2712</v>
      </c>
      <c r="O7" s="5" t="s">
        <v>325</v>
      </c>
      <c r="P7" s="5" t="s">
        <v>2125</v>
      </c>
      <c r="Q7" s="6">
        <v>0</v>
      </c>
      <c r="R7" s="6">
        <v>31.11</v>
      </c>
      <c r="S7" s="6">
        <v>27.18</v>
      </c>
      <c r="T7" s="6">
        <v>25.63</v>
      </c>
      <c r="U7" s="6">
        <v>16.079999999999998</v>
      </c>
      <c r="V7" s="6">
        <v>100</v>
      </c>
      <c r="W7" s="6">
        <v>30.78</v>
      </c>
      <c r="X7" s="6">
        <v>35.68</v>
      </c>
      <c r="Y7" s="6">
        <v>33.770000000000003</v>
      </c>
      <c r="Z7" s="6">
        <v>17.809999999999999</v>
      </c>
      <c r="AA7" s="6">
        <v>118.04</v>
      </c>
      <c r="AB7" s="21">
        <f t="shared" si="0"/>
        <v>1.1804000000000001</v>
      </c>
      <c r="AC7" s="23">
        <f t="shared" si="1"/>
        <v>1</v>
      </c>
      <c r="AD7" s="24" t="str">
        <f t="shared" si="2"/>
        <v>85% a 100%</v>
      </c>
      <c r="AE7" s="26" t="str">
        <f t="shared" si="3"/>
        <v>176817879000155</v>
      </c>
      <c r="AF7" s="26" t="str">
        <f>VLOOKUP(Tabla1[[#This Row],[RUC PROGRAMAS]],Tabla13[[RUC PROGRAMAS]:[Codificado Reportado
USD]],1,0)</f>
        <v>176817879000155</v>
      </c>
      <c r="AG7" s="6">
        <v>1076623.51</v>
      </c>
      <c r="AH7" s="6">
        <v>1076623.51</v>
      </c>
      <c r="AI7" s="21">
        <f t="shared" si="5"/>
        <v>1</v>
      </c>
      <c r="AJ7" s="26" t="str">
        <f t="shared" si="4"/>
        <v>85% a 100%</v>
      </c>
      <c r="AK7" s="6">
        <v>1076623.51</v>
      </c>
      <c r="AL7" s="6">
        <v>1076623.51</v>
      </c>
      <c r="AM7" s="5" t="s">
        <v>794</v>
      </c>
      <c r="AN7" s="5" t="s">
        <v>436</v>
      </c>
      <c r="AO7" s="5" t="s">
        <v>1788</v>
      </c>
      <c r="AP7" s="5" t="s">
        <v>407</v>
      </c>
      <c r="AQ7" s="5" t="s">
        <v>1103</v>
      </c>
      <c r="AR7" s="5" t="s">
        <v>1701</v>
      </c>
      <c r="AS7" s="7">
        <v>44590.846122685201</v>
      </c>
      <c r="AT7" s="11">
        <v>44590.841666666704</v>
      </c>
    </row>
    <row r="8" spans="1:46" s="1" customFormat="1" ht="50" customHeight="1">
      <c r="A8" s="9">
        <v>2021</v>
      </c>
      <c r="B8" s="5" t="s">
        <v>2262</v>
      </c>
      <c r="C8" s="5" t="str">
        <f>VLOOKUP(Tabla1[[#This Row],[RUC]],[1]ENTIDADES!$A$2:$I$191,2,0)</f>
        <v>GABINETE SECTORIAL PRODUCTIVO</v>
      </c>
      <c r="D8" s="5" t="s">
        <v>926</v>
      </c>
      <c r="E8" s="5" t="str">
        <f>VLOOKUP(Tabla1[[#This Row],[RUC]],[1]ENTIDADES!$A$2:$I$191,4,0)</f>
        <v>ZONA 9</v>
      </c>
      <c r="F8" s="5" t="s">
        <v>2220</v>
      </c>
      <c r="G8" s="5" t="s">
        <v>748</v>
      </c>
      <c r="H8" s="29" t="s">
        <v>2770</v>
      </c>
      <c r="I8" s="5">
        <v>3</v>
      </c>
      <c r="J8" s="4">
        <v>7</v>
      </c>
      <c r="K8" s="5" t="s">
        <v>2275</v>
      </c>
      <c r="L8" s="5" t="s">
        <v>2776</v>
      </c>
      <c r="M8" s="4">
        <v>14</v>
      </c>
      <c r="N8" s="5" t="s">
        <v>2573</v>
      </c>
      <c r="O8" s="5" t="s">
        <v>1380</v>
      </c>
      <c r="P8" s="5" t="s">
        <v>491</v>
      </c>
      <c r="Q8" s="6">
        <v>0</v>
      </c>
      <c r="R8" s="6">
        <v>25</v>
      </c>
      <c r="S8" s="6">
        <v>25</v>
      </c>
      <c r="T8" s="6">
        <v>25</v>
      </c>
      <c r="U8" s="6">
        <v>25</v>
      </c>
      <c r="V8" s="6">
        <v>100</v>
      </c>
      <c r="W8" s="6">
        <v>25</v>
      </c>
      <c r="X8" s="6">
        <v>25</v>
      </c>
      <c r="Y8" s="6">
        <v>25</v>
      </c>
      <c r="Z8" s="6">
        <v>25</v>
      </c>
      <c r="AA8" s="6">
        <v>100</v>
      </c>
      <c r="AB8" s="21">
        <f t="shared" si="0"/>
        <v>1</v>
      </c>
      <c r="AC8" s="23">
        <f t="shared" si="1"/>
        <v>1</v>
      </c>
      <c r="AD8" s="24" t="str">
        <f t="shared" si="2"/>
        <v>85% a 100%</v>
      </c>
      <c r="AE8" s="26" t="str">
        <f t="shared" si="3"/>
        <v>176818883000101</v>
      </c>
      <c r="AF8" s="26" t="str">
        <f>VLOOKUP(Tabla1[[#This Row],[RUC PROGRAMAS]],Tabla13[[RUC PROGRAMAS]:[Codificado Reportado
USD]],1,0)</f>
        <v>176818883000101</v>
      </c>
      <c r="AG8" s="6">
        <v>12585380.5</v>
      </c>
      <c r="AH8" s="6">
        <v>12520559.73</v>
      </c>
      <c r="AI8" s="21">
        <f t="shared" si="5"/>
        <v>0.99484951845516312</v>
      </c>
      <c r="AJ8" s="26" t="str">
        <f t="shared" si="4"/>
        <v>85% a 100%</v>
      </c>
      <c r="AK8" s="6">
        <v>12585380.5</v>
      </c>
      <c r="AL8" s="6">
        <v>12520559.73</v>
      </c>
      <c r="AM8" s="5" t="s">
        <v>345</v>
      </c>
      <c r="AN8" s="5" t="s">
        <v>681</v>
      </c>
      <c r="AO8" s="5" t="s">
        <v>1217</v>
      </c>
      <c r="AP8" s="5" t="s">
        <v>158</v>
      </c>
      <c r="AQ8" s="5" t="s">
        <v>1912</v>
      </c>
      <c r="AR8" s="5" t="s">
        <v>934</v>
      </c>
      <c r="AS8" s="7">
        <v>44589.691226851799</v>
      </c>
      <c r="AT8" s="10"/>
    </row>
    <row r="9" spans="1:46" s="1" customFormat="1" ht="50" customHeight="1">
      <c r="A9" s="9">
        <v>2021</v>
      </c>
      <c r="B9" s="5" t="s">
        <v>2262</v>
      </c>
      <c r="C9" s="5" t="str">
        <f>VLOOKUP(Tabla1[[#This Row],[RUC]],[1]ENTIDADES!$A$2:$I$191,2,0)</f>
        <v>GABINETE SECTORIAL PRODUCTIVO</v>
      </c>
      <c r="D9" s="5" t="s">
        <v>926</v>
      </c>
      <c r="E9" s="5" t="str">
        <f>VLOOKUP(Tabla1[[#This Row],[RUC]],[1]ENTIDADES!$A$2:$I$191,4,0)</f>
        <v>ZONA 9</v>
      </c>
      <c r="F9" s="5" t="s">
        <v>1631</v>
      </c>
      <c r="G9" s="5" t="s">
        <v>1699</v>
      </c>
      <c r="H9" s="29" t="s">
        <v>2771</v>
      </c>
      <c r="I9" s="5">
        <v>2</v>
      </c>
      <c r="J9" s="4">
        <v>5</v>
      </c>
      <c r="K9" s="5" t="s">
        <v>2602</v>
      </c>
      <c r="L9" s="5" t="s">
        <v>2772</v>
      </c>
      <c r="M9" s="4">
        <v>3</v>
      </c>
      <c r="N9" s="5" t="s">
        <v>532</v>
      </c>
      <c r="O9" s="5" t="s">
        <v>1791</v>
      </c>
      <c r="P9" s="5" t="s">
        <v>2561</v>
      </c>
      <c r="Q9" s="6">
        <v>87.37</v>
      </c>
      <c r="R9" s="6">
        <v>25</v>
      </c>
      <c r="S9" s="6">
        <v>25</v>
      </c>
      <c r="T9" s="6">
        <v>25</v>
      </c>
      <c r="U9" s="6">
        <v>25</v>
      </c>
      <c r="V9" s="6">
        <v>100</v>
      </c>
      <c r="W9" s="6">
        <v>21.02</v>
      </c>
      <c r="X9" s="6">
        <v>22.61</v>
      </c>
      <c r="Y9" s="6">
        <v>22.93</v>
      </c>
      <c r="Z9" s="6">
        <v>23.06</v>
      </c>
      <c r="AA9" s="6">
        <v>89.62</v>
      </c>
      <c r="AB9" s="21">
        <f t="shared" si="0"/>
        <v>0.8962</v>
      </c>
      <c r="AC9" s="23">
        <f t="shared" si="1"/>
        <v>0.8962</v>
      </c>
      <c r="AD9" s="24" t="str">
        <f t="shared" si="2"/>
        <v>85% a 100%</v>
      </c>
      <c r="AE9" s="26" t="str">
        <f t="shared" si="3"/>
        <v>176818883000155</v>
      </c>
      <c r="AF9" s="26" t="str">
        <f>VLOOKUP(Tabla1[[#This Row],[RUC PROGRAMAS]],Tabla13[[RUC PROGRAMAS]:[Codificado Reportado
USD]],1,0)</f>
        <v>176818883000155</v>
      </c>
      <c r="AG9" s="6">
        <v>1813502.62</v>
      </c>
      <c r="AH9" s="6">
        <v>1804215.04</v>
      </c>
      <c r="AI9" s="21">
        <f t="shared" si="5"/>
        <v>0.99487865090594685</v>
      </c>
      <c r="AJ9" s="26" t="str">
        <f t="shared" si="4"/>
        <v>85% a 100%</v>
      </c>
      <c r="AK9" s="6">
        <v>1813502.6199999985</v>
      </c>
      <c r="AL9" s="6">
        <v>1804215.0399999991</v>
      </c>
      <c r="AM9" s="5" t="s">
        <v>169</v>
      </c>
      <c r="AN9" s="5" t="s">
        <v>447</v>
      </c>
      <c r="AO9" s="5" t="s">
        <v>728</v>
      </c>
      <c r="AP9" s="5" t="s">
        <v>675</v>
      </c>
      <c r="AQ9" s="5" t="s">
        <v>1912</v>
      </c>
      <c r="AR9" s="5" t="s">
        <v>934</v>
      </c>
      <c r="AS9" s="7">
        <v>44589.692025463002</v>
      </c>
      <c r="AT9" s="10"/>
    </row>
    <row r="10" spans="1:46" s="1" customFormat="1" ht="50" customHeight="1">
      <c r="A10" s="9">
        <v>2021</v>
      </c>
      <c r="B10" s="5" t="s">
        <v>2692</v>
      </c>
      <c r="C10" s="5" t="str">
        <f>VLOOKUP(Tabla1[[#This Row],[RUC]],[1]ENTIDADES!$A$2:$I$191,2,0)</f>
        <v>GABINETE SECTORIAL PRODUCTIVO</v>
      </c>
      <c r="D10" s="5" t="s">
        <v>2458</v>
      </c>
      <c r="E10" s="5" t="str">
        <f>VLOOKUP(Tabla1[[#This Row],[RUC]],[1]ENTIDADES!$A$2:$I$191,4,0)</f>
        <v>ZONA 5</v>
      </c>
      <c r="F10" s="5" t="s">
        <v>2220</v>
      </c>
      <c r="G10" s="5" t="s">
        <v>748</v>
      </c>
      <c r="H10" s="29" t="s">
        <v>2770</v>
      </c>
      <c r="I10" s="5">
        <v>3</v>
      </c>
      <c r="J10" s="4">
        <v>7</v>
      </c>
      <c r="K10" s="5" t="s">
        <v>2275</v>
      </c>
      <c r="L10" s="5" t="s">
        <v>2776</v>
      </c>
      <c r="M10" s="4">
        <v>14</v>
      </c>
      <c r="N10" s="5" t="s">
        <v>2573</v>
      </c>
      <c r="O10" s="5" t="s">
        <v>531</v>
      </c>
      <c r="P10" s="5" t="s">
        <v>2125</v>
      </c>
      <c r="Q10" s="6">
        <v>0</v>
      </c>
      <c r="R10" s="6">
        <v>0.25</v>
      </c>
      <c r="S10" s="6">
        <v>0.25</v>
      </c>
      <c r="T10" s="6">
        <v>0.25</v>
      </c>
      <c r="U10" s="6">
        <v>0.25</v>
      </c>
      <c r="V10" s="6">
        <v>1</v>
      </c>
      <c r="W10" s="6">
        <v>0.25</v>
      </c>
      <c r="X10" s="6">
        <v>0.25</v>
      </c>
      <c r="Y10" s="6">
        <v>0.25</v>
      </c>
      <c r="Z10" s="6">
        <v>0.25</v>
      </c>
      <c r="AA10" s="6">
        <v>1</v>
      </c>
      <c r="AB10" s="21">
        <f t="shared" si="0"/>
        <v>1</v>
      </c>
      <c r="AC10" s="23">
        <f t="shared" si="1"/>
        <v>1</v>
      </c>
      <c r="AD10" s="24" t="str">
        <f t="shared" si="2"/>
        <v>85% a 100%</v>
      </c>
      <c r="AE10" s="26" t="str">
        <f t="shared" si="3"/>
        <v>176816821000101</v>
      </c>
      <c r="AF10" s="26" t="str">
        <f>VLOOKUP(Tabla1[[#This Row],[RUC PROGRAMAS]],Tabla13[[RUC PROGRAMAS]:[Codificado Reportado
USD]],1,0)</f>
        <v>176816821000101</v>
      </c>
      <c r="AG10" s="6">
        <v>638831.23</v>
      </c>
      <c r="AH10" s="6">
        <v>624139.31000000006</v>
      </c>
      <c r="AI10" s="21">
        <f t="shared" si="5"/>
        <v>0.97700187575363229</v>
      </c>
      <c r="AJ10" s="26" t="str">
        <f t="shared" si="4"/>
        <v>85% a 100%</v>
      </c>
      <c r="AK10" s="6">
        <v>4542526.47</v>
      </c>
      <c r="AL10" s="6">
        <v>4527834.55</v>
      </c>
      <c r="AM10" s="5" t="s">
        <v>1292</v>
      </c>
      <c r="AN10" s="5" t="s">
        <v>2306</v>
      </c>
      <c r="AO10" s="5" t="s">
        <v>280</v>
      </c>
      <c r="AP10" s="5" t="s">
        <v>1252</v>
      </c>
      <c r="AQ10" s="5" t="s">
        <v>2541</v>
      </c>
      <c r="AR10" s="5" t="s">
        <v>834</v>
      </c>
      <c r="AS10" s="7">
        <v>44578.652534722198</v>
      </c>
      <c r="AT10" s="10"/>
    </row>
    <row r="11" spans="1:46" s="1" customFormat="1" ht="50" customHeight="1">
      <c r="A11" s="9">
        <v>2021</v>
      </c>
      <c r="B11" s="5" t="s">
        <v>2692</v>
      </c>
      <c r="C11" s="5" t="str">
        <f>VLOOKUP(Tabla1[[#This Row],[RUC]],[1]ENTIDADES!$A$2:$I$191,2,0)</f>
        <v>GABINETE SECTORIAL PRODUCTIVO</v>
      </c>
      <c r="D11" s="5" t="s">
        <v>2458</v>
      </c>
      <c r="E11" s="5" t="str">
        <f>VLOOKUP(Tabla1[[#This Row],[RUC]],[1]ENTIDADES!$A$2:$I$191,4,0)</f>
        <v>ZONA 5</v>
      </c>
      <c r="F11" s="5" t="s">
        <v>1631</v>
      </c>
      <c r="G11" s="5" t="s">
        <v>718</v>
      </c>
      <c r="H11" s="29" t="s">
        <v>2771</v>
      </c>
      <c r="I11" s="5">
        <v>1</v>
      </c>
      <c r="J11" s="4">
        <v>3</v>
      </c>
      <c r="K11" s="5" t="s">
        <v>2235</v>
      </c>
      <c r="L11" s="5" t="s">
        <v>2775</v>
      </c>
      <c r="M11" s="4">
        <v>11</v>
      </c>
      <c r="N11" s="5" t="s">
        <v>2176</v>
      </c>
      <c r="O11" s="5" t="s">
        <v>2661</v>
      </c>
      <c r="P11" s="5" t="s">
        <v>876</v>
      </c>
      <c r="Q11" s="6">
        <v>0</v>
      </c>
      <c r="R11" s="6">
        <v>0.25</v>
      </c>
      <c r="S11" s="6">
        <v>0.25</v>
      </c>
      <c r="T11" s="6">
        <v>0.25</v>
      </c>
      <c r="U11" s="6">
        <v>0.25</v>
      </c>
      <c r="V11" s="6">
        <v>1</v>
      </c>
      <c r="W11" s="6">
        <v>0.25</v>
      </c>
      <c r="X11" s="6">
        <v>0.25</v>
      </c>
      <c r="Y11" s="6">
        <v>0.25</v>
      </c>
      <c r="Z11" s="6">
        <v>0.25</v>
      </c>
      <c r="AA11" s="6">
        <v>1</v>
      </c>
      <c r="AB11" s="21">
        <f t="shared" si="0"/>
        <v>1</v>
      </c>
      <c r="AC11" s="23">
        <f t="shared" si="1"/>
        <v>1</v>
      </c>
      <c r="AD11" s="24" t="str">
        <f t="shared" si="2"/>
        <v>85% a 100%</v>
      </c>
      <c r="AE11" s="26" t="str">
        <f t="shared" si="3"/>
        <v>176816821000155</v>
      </c>
      <c r="AF11" s="26" t="str">
        <f>VLOOKUP(Tabla1[[#This Row],[RUC PROGRAMAS]],Tabla13[[RUC PROGRAMAS]:[Codificado Reportado
USD]],1,0)</f>
        <v>176816821000155</v>
      </c>
      <c r="AG11" s="6">
        <v>4107483.34</v>
      </c>
      <c r="AH11" s="6">
        <v>4107481.34</v>
      </c>
      <c r="AI11" s="21">
        <f t="shared" si="5"/>
        <v>0.99999951308384372</v>
      </c>
      <c r="AJ11" s="26" t="str">
        <f t="shared" si="4"/>
        <v>85% a 100%</v>
      </c>
      <c r="AK11" s="6">
        <v>203788.10000000003</v>
      </c>
      <c r="AL11" s="6">
        <v>203786.10000000003</v>
      </c>
      <c r="AM11" s="5" t="s">
        <v>184</v>
      </c>
      <c r="AN11" s="5" t="s">
        <v>2655</v>
      </c>
      <c r="AO11" s="5" t="s">
        <v>1289</v>
      </c>
      <c r="AP11" s="5" t="s">
        <v>2408</v>
      </c>
      <c r="AQ11" s="5" t="s">
        <v>2541</v>
      </c>
      <c r="AR11" s="5" t="s">
        <v>834</v>
      </c>
      <c r="AS11" s="7">
        <v>44578.654259259303</v>
      </c>
      <c r="AT11" s="10"/>
    </row>
    <row r="12" spans="1:46" s="1" customFormat="1" ht="50" customHeight="1">
      <c r="A12" s="9">
        <v>2021</v>
      </c>
      <c r="B12" s="5" t="s">
        <v>1164</v>
      </c>
      <c r="C12" s="5" t="str">
        <f>VLOOKUP(Tabla1[[#This Row],[RUC]],[1]ENTIDADES!$A$2:$I$191,2,0)</f>
        <v>GABINETE SECTORIAL ECONÓMICO</v>
      </c>
      <c r="D12" s="5" t="s">
        <v>2444</v>
      </c>
      <c r="E12" s="5" t="str">
        <f>VLOOKUP(Tabla1[[#This Row],[RUC]],[1]ENTIDADES!$A$2:$I$191,4,0)</f>
        <v>ZONA 9</v>
      </c>
      <c r="F12" s="5" t="s">
        <v>2220</v>
      </c>
      <c r="G12" s="5" t="s">
        <v>748</v>
      </c>
      <c r="H12" s="29" t="s">
        <v>2770</v>
      </c>
      <c r="I12" s="5">
        <v>3</v>
      </c>
      <c r="J12" s="4">
        <v>7</v>
      </c>
      <c r="K12" s="5" t="s">
        <v>2275</v>
      </c>
      <c r="L12" s="5" t="s">
        <v>2773</v>
      </c>
      <c r="M12" s="4">
        <v>7</v>
      </c>
      <c r="N12" s="5" t="s">
        <v>1817</v>
      </c>
      <c r="O12" s="5" t="s">
        <v>1317</v>
      </c>
      <c r="P12" s="5" t="s">
        <v>207</v>
      </c>
      <c r="Q12" s="6">
        <v>78.64</v>
      </c>
      <c r="R12" s="6">
        <v>20</v>
      </c>
      <c r="S12" s="6">
        <v>27</v>
      </c>
      <c r="T12" s="6">
        <v>28</v>
      </c>
      <c r="U12" s="6">
        <v>25</v>
      </c>
      <c r="V12" s="6">
        <v>100</v>
      </c>
      <c r="W12" s="6">
        <v>19.21</v>
      </c>
      <c r="X12" s="6">
        <v>25</v>
      </c>
      <c r="Y12" s="6">
        <v>24.39</v>
      </c>
      <c r="Z12" s="6">
        <v>29.32</v>
      </c>
      <c r="AA12" s="6">
        <v>97.92</v>
      </c>
      <c r="AB12" s="21">
        <f t="shared" si="0"/>
        <v>0.97920000000000007</v>
      </c>
      <c r="AC12" s="23">
        <f t="shared" si="1"/>
        <v>0.97920000000000007</v>
      </c>
      <c r="AD12" s="24" t="str">
        <f t="shared" si="2"/>
        <v>85% a 100%</v>
      </c>
      <c r="AE12" s="26" t="str">
        <f t="shared" si="3"/>
        <v>176818190000101</v>
      </c>
      <c r="AF12" s="26" t="str">
        <f>VLOOKUP(Tabla1[[#This Row],[RUC PROGRAMAS]],Tabla13[[RUC PROGRAMAS]:[Codificado Reportado
USD]],1,0)</f>
        <v>176818190000101</v>
      </c>
      <c r="AG12" s="6">
        <v>5317258.4400000004</v>
      </c>
      <c r="AH12" s="6">
        <v>5099276.7</v>
      </c>
      <c r="AI12" s="21">
        <f t="shared" si="5"/>
        <v>0.95900486266377527</v>
      </c>
      <c r="AJ12" s="26" t="str">
        <f t="shared" si="4"/>
        <v>85% a 100%</v>
      </c>
      <c r="AK12" s="6">
        <v>5317258.4399999995</v>
      </c>
      <c r="AL12" s="6">
        <v>5099276.7</v>
      </c>
      <c r="AM12" s="5" t="s">
        <v>569</v>
      </c>
      <c r="AN12" s="5" t="s">
        <v>1152</v>
      </c>
      <c r="AO12" s="5" t="s">
        <v>2638</v>
      </c>
      <c r="AP12" s="5" t="s">
        <v>1037</v>
      </c>
      <c r="AQ12" s="5" t="s">
        <v>673</v>
      </c>
      <c r="AR12" s="5" t="s">
        <v>1843</v>
      </c>
      <c r="AS12" s="7">
        <v>44588.706875000003</v>
      </c>
      <c r="AT12" s="11">
        <v>44588.703506944403</v>
      </c>
    </row>
    <row r="13" spans="1:46" s="1" customFormat="1" ht="50" customHeight="1">
      <c r="A13" s="9">
        <v>2021</v>
      </c>
      <c r="B13" s="5" t="s">
        <v>1164</v>
      </c>
      <c r="C13" s="5" t="str">
        <f>VLOOKUP(Tabla1[[#This Row],[RUC]],[1]ENTIDADES!$A$2:$I$191,2,0)</f>
        <v>GABINETE SECTORIAL ECONÓMICO</v>
      </c>
      <c r="D13" s="5" t="s">
        <v>2444</v>
      </c>
      <c r="E13" s="5" t="str">
        <f>VLOOKUP(Tabla1[[#This Row],[RUC]],[1]ENTIDADES!$A$2:$I$191,4,0)</f>
        <v>ZONA 9</v>
      </c>
      <c r="F13" s="5" t="s">
        <v>1631</v>
      </c>
      <c r="G13" s="5" t="s">
        <v>2242</v>
      </c>
      <c r="H13" s="29" t="s">
        <v>2771</v>
      </c>
      <c r="I13" s="5">
        <v>3</v>
      </c>
      <c r="J13" s="4">
        <v>7</v>
      </c>
      <c r="K13" s="5" t="s">
        <v>2275</v>
      </c>
      <c r="L13" s="5" t="s">
        <v>2773</v>
      </c>
      <c r="M13" s="4">
        <v>7</v>
      </c>
      <c r="N13" s="5" t="s">
        <v>1817</v>
      </c>
      <c r="O13" s="5" t="s">
        <v>724</v>
      </c>
      <c r="P13" s="5" t="s">
        <v>207</v>
      </c>
      <c r="Q13" s="6">
        <v>86.42</v>
      </c>
      <c r="R13" s="6">
        <v>25</v>
      </c>
      <c r="S13" s="6">
        <v>25</v>
      </c>
      <c r="T13" s="6">
        <v>25</v>
      </c>
      <c r="U13" s="6">
        <v>25</v>
      </c>
      <c r="V13" s="6">
        <v>100</v>
      </c>
      <c r="W13" s="6">
        <v>25</v>
      </c>
      <c r="X13" s="6">
        <v>17.36</v>
      </c>
      <c r="Y13" s="6">
        <v>23.55</v>
      </c>
      <c r="Z13" s="6">
        <v>33.29</v>
      </c>
      <c r="AA13" s="6">
        <v>99.2</v>
      </c>
      <c r="AB13" s="21">
        <f t="shared" si="0"/>
        <v>0.99199999999999999</v>
      </c>
      <c r="AC13" s="23">
        <f t="shared" si="1"/>
        <v>0.99199999999999999</v>
      </c>
      <c r="AD13" s="24" t="str">
        <f t="shared" si="2"/>
        <v>85% a 100%</v>
      </c>
      <c r="AE13" s="26" t="str">
        <f t="shared" si="3"/>
        <v>176818190000155</v>
      </c>
      <c r="AF13" s="26" t="str">
        <f>VLOOKUP(Tabla1[[#This Row],[RUC PROGRAMAS]],Tabla13[[RUC PROGRAMAS]:[Codificado Reportado
USD]],1,0)</f>
        <v>176818190000155</v>
      </c>
      <c r="AG13" s="6">
        <v>4110420.84</v>
      </c>
      <c r="AH13" s="6">
        <v>4077372.15</v>
      </c>
      <c r="AI13" s="21">
        <f t="shared" si="5"/>
        <v>0.99195977947601099</v>
      </c>
      <c r="AJ13" s="26" t="str">
        <f t="shared" si="4"/>
        <v>85% a 100%</v>
      </c>
      <c r="AK13" s="6">
        <v>4110420.84</v>
      </c>
      <c r="AL13" s="6">
        <v>4077372.1499999994</v>
      </c>
      <c r="AM13" s="5" t="s">
        <v>1162</v>
      </c>
      <c r="AN13" s="5" t="s">
        <v>1013</v>
      </c>
      <c r="AO13" s="5" t="s">
        <v>805</v>
      </c>
      <c r="AP13" s="5" t="s">
        <v>2050</v>
      </c>
      <c r="AQ13" s="5" t="s">
        <v>673</v>
      </c>
      <c r="AR13" s="5" t="s">
        <v>1843</v>
      </c>
      <c r="AS13" s="7">
        <v>44588.700960648202</v>
      </c>
      <c r="AT13" s="10"/>
    </row>
    <row r="14" spans="1:46" s="1" customFormat="1" ht="50" customHeight="1">
      <c r="A14" s="9">
        <v>2021</v>
      </c>
      <c r="B14" s="5" t="s">
        <v>1164</v>
      </c>
      <c r="C14" s="5" t="str">
        <f>VLOOKUP(Tabla1[[#This Row],[RUC]],[1]ENTIDADES!$A$2:$I$191,2,0)</f>
        <v>GABINETE SECTORIAL ECONÓMICO</v>
      </c>
      <c r="D14" s="5" t="s">
        <v>2444</v>
      </c>
      <c r="E14" s="5" t="str">
        <f>VLOOKUP(Tabla1[[#This Row],[RUC]],[1]ENTIDADES!$A$2:$I$191,4,0)</f>
        <v>ZONA 9</v>
      </c>
      <c r="F14" s="5" t="s">
        <v>510</v>
      </c>
      <c r="G14" s="5" t="s">
        <v>2005</v>
      </c>
      <c r="H14" s="29" t="s">
        <v>2771</v>
      </c>
      <c r="I14" s="5">
        <v>3</v>
      </c>
      <c r="J14" s="4">
        <v>7</v>
      </c>
      <c r="K14" s="5" t="s">
        <v>2275</v>
      </c>
      <c r="L14" s="5" t="s">
        <v>2773</v>
      </c>
      <c r="M14" s="4">
        <v>7</v>
      </c>
      <c r="N14" s="5" t="s">
        <v>1817</v>
      </c>
      <c r="O14" s="5" t="s">
        <v>2217</v>
      </c>
      <c r="P14" s="5" t="s">
        <v>207</v>
      </c>
      <c r="Q14" s="6">
        <v>83.63</v>
      </c>
      <c r="R14" s="6">
        <v>25</v>
      </c>
      <c r="S14" s="6">
        <v>25</v>
      </c>
      <c r="T14" s="6">
        <v>25</v>
      </c>
      <c r="U14" s="6">
        <v>25</v>
      </c>
      <c r="V14" s="6">
        <v>100</v>
      </c>
      <c r="W14" s="6">
        <v>25</v>
      </c>
      <c r="X14" s="6">
        <v>23.35</v>
      </c>
      <c r="Y14" s="6">
        <v>24.26</v>
      </c>
      <c r="Z14" s="6">
        <v>26.21</v>
      </c>
      <c r="AA14" s="6">
        <v>98.82</v>
      </c>
      <c r="AB14" s="21">
        <f t="shared" si="0"/>
        <v>0.98819999999999997</v>
      </c>
      <c r="AC14" s="23">
        <f t="shared" si="1"/>
        <v>0.98819999999999997</v>
      </c>
      <c r="AD14" s="24" t="str">
        <f t="shared" si="2"/>
        <v>85% a 100%</v>
      </c>
      <c r="AE14" s="26" t="str">
        <f t="shared" si="3"/>
        <v>176818190000156</v>
      </c>
      <c r="AF14" s="26" t="str">
        <f>VLOOKUP(Tabla1[[#This Row],[RUC PROGRAMAS]],Tabla13[[RUC PROGRAMAS]:[Codificado Reportado
USD]],1,0)</f>
        <v>176818190000156</v>
      </c>
      <c r="AG14" s="6">
        <v>2371644.48</v>
      </c>
      <c r="AH14" s="6">
        <v>2343644.48</v>
      </c>
      <c r="AI14" s="21">
        <f t="shared" si="5"/>
        <v>0.98819384598487547</v>
      </c>
      <c r="AJ14" s="26" t="str">
        <f t="shared" si="4"/>
        <v>85% a 100%</v>
      </c>
      <c r="AK14" s="6">
        <v>2371644.48</v>
      </c>
      <c r="AL14" s="6">
        <v>2343644.48</v>
      </c>
      <c r="AM14" s="5" t="s">
        <v>1659</v>
      </c>
      <c r="AN14" s="5" t="s">
        <v>2504</v>
      </c>
      <c r="AO14" s="5" t="s">
        <v>1793</v>
      </c>
      <c r="AP14" s="5" t="s">
        <v>368</v>
      </c>
      <c r="AQ14" s="5" t="s">
        <v>673</v>
      </c>
      <c r="AR14" s="5" t="s">
        <v>1843</v>
      </c>
      <c r="AS14" s="7">
        <v>44588.707314814797</v>
      </c>
      <c r="AT14" s="11">
        <v>44588.703252314801</v>
      </c>
    </row>
    <row r="15" spans="1:46" s="1" customFormat="1" ht="50" customHeight="1">
      <c r="A15" s="9">
        <v>2021</v>
      </c>
      <c r="B15" s="5" t="s">
        <v>1622</v>
      </c>
      <c r="C15" s="5" t="str">
        <f>VLOOKUP(Tabla1[[#This Row],[RUC]],[1]ENTIDADES!$A$2:$I$191,2,0)</f>
        <v>GABINETE SECTORIAL SOCIAL</v>
      </c>
      <c r="D15" s="5" t="s">
        <v>406</v>
      </c>
      <c r="E15" s="5" t="str">
        <f>VLOOKUP(Tabla1[[#This Row],[RUC]],[1]ENTIDADES!$A$2:$I$191,4,0)</f>
        <v>ZONA 8</v>
      </c>
      <c r="F15" s="5" t="s">
        <v>2220</v>
      </c>
      <c r="G15" s="5" t="s">
        <v>748</v>
      </c>
      <c r="H15" s="29" t="s">
        <v>2770</v>
      </c>
      <c r="I15" s="5">
        <v>3</v>
      </c>
      <c r="J15" s="4">
        <v>7</v>
      </c>
      <c r="K15" s="5" t="s">
        <v>2275</v>
      </c>
      <c r="L15" s="5" t="s">
        <v>2776</v>
      </c>
      <c r="M15" s="4">
        <v>14</v>
      </c>
      <c r="N15" s="5" t="s">
        <v>2573</v>
      </c>
      <c r="O15" s="5" t="s">
        <v>2470</v>
      </c>
      <c r="P15" s="5" t="s">
        <v>2125</v>
      </c>
      <c r="Q15" s="6">
        <v>0</v>
      </c>
      <c r="R15" s="6">
        <v>0.21</v>
      </c>
      <c r="S15" s="6">
        <v>0.24</v>
      </c>
      <c r="T15" s="6">
        <v>0.24</v>
      </c>
      <c r="U15" s="6">
        <v>0.31</v>
      </c>
      <c r="V15" s="6">
        <v>1</v>
      </c>
      <c r="W15" s="6">
        <v>0.23</v>
      </c>
      <c r="X15" s="6">
        <v>0.25</v>
      </c>
      <c r="Y15" s="6">
        <v>0.23</v>
      </c>
      <c r="Z15" s="6">
        <v>0.3</v>
      </c>
      <c r="AA15" s="6">
        <v>1.01</v>
      </c>
      <c r="AB15" s="21">
        <f t="shared" si="0"/>
        <v>1.01</v>
      </c>
      <c r="AC15" s="23">
        <f t="shared" si="1"/>
        <v>1</v>
      </c>
      <c r="AD15" s="24" t="str">
        <f t="shared" si="2"/>
        <v>85% a 100%</v>
      </c>
      <c r="AE15" s="26" t="str">
        <f t="shared" si="3"/>
        <v>176816953000101</v>
      </c>
      <c r="AF15" s="26" t="str">
        <f>VLOOKUP(Tabla1[[#This Row],[RUC PROGRAMAS]],Tabla13[[RUC PROGRAMAS]:[Codificado Reportado
USD]],1,0)</f>
        <v>176816953000101</v>
      </c>
      <c r="AG15" s="6">
        <v>4388387.07</v>
      </c>
      <c r="AH15" s="6">
        <v>4330120.3600000003</v>
      </c>
      <c r="AI15" s="21">
        <f t="shared" si="5"/>
        <v>0.98672252263289983</v>
      </c>
      <c r="AJ15" s="26" t="str">
        <f t="shared" si="4"/>
        <v>85% a 100%</v>
      </c>
      <c r="AK15" s="6">
        <v>4388387.0699999994</v>
      </c>
      <c r="AL15" s="6">
        <v>4330120.3599999994</v>
      </c>
      <c r="AM15" s="5" t="s">
        <v>1670</v>
      </c>
      <c r="AN15" s="5" t="s">
        <v>228</v>
      </c>
      <c r="AO15" s="5" t="s">
        <v>2086</v>
      </c>
      <c r="AP15" s="5" t="s">
        <v>126</v>
      </c>
      <c r="AQ15" s="5" t="s">
        <v>1429</v>
      </c>
      <c r="AR15" s="5" t="s">
        <v>596</v>
      </c>
      <c r="AS15" s="7">
        <v>44592.573240740698</v>
      </c>
      <c r="AT15" s="11">
        <v>44589.439340277801</v>
      </c>
    </row>
    <row r="16" spans="1:46" s="1" customFormat="1" ht="50" customHeight="1">
      <c r="A16" s="9">
        <v>2021</v>
      </c>
      <c r="B16" s="5" t="s">
        <v>1622</v>
      </c>
      <c r="C16" s="5" t="str">
        <f>VLOOKUP(Tabla1[[#This Row],[RUC]],[1]ENTIDADES!$A$2:$I$191,2,0)</f>
        <v>GABINETE SECTORIAL SOCIAL</v>
      </c>
      <c r="D16" s="5" t="s">
        <v>406</v>
      </c>
      <c r="E16" s="5" t="str">
        <f>VLOOKUP(Tabla1[[#This Row],[RUC]],[1]ENTIDADES!$A$2:$I$191,4,0)</f>
        <v>ZONA 8</v>
      </c>
      <c r="F16" s="5" t="s">
        <v>1631</v>
      </c>
      <c r="G16" s="5" t="s">
        <v>1235</v>
      </c>
      <c r="H16" s="29" t="s">
        <v>2771</v>
      </c>
      <c r="I16" s="5">
        <v>1</v>
      </c>
      <c r="J16" s="4">
        <v>1</v>
      </c>
      <c r="K16" s="5" t="s">
        <v>55</v>
      </c>
      <c r="L16" s="5" t="s">
        <v>2773</v>
      </c>
      <c r="M16" s="4">
        <v>6</v>
      </c>
      <c r="N16" s="5" t="s">
        <v>2744</v>
      </c>
      <c r="O16" s="5" t="s">
        <v>269</v>
      </c>
      <c r="P16" s="5" t="s">
        <v>2125</v>
      </c>
      <c r="Q16" s="6">
        <v>0</v>
      </c>
      <c r="R16" s="6">
        <v>0.21</v>
      </c>
      <c r="S16" s="6">
        <v>0.24</v>
      </c>
      <c r="T16" s="6">
        <v>0.24</v>
      </c>
      <c r="U16" s="6">
        <v>0.31</v>
      </c>
      <c r="V16" s="6">
        <v>1</v>
      </c>
      <c r="W16" s="6">
        <v>0.23</v>
      </c>
      <c r="X16" s="6">
        <v>0.24</v>
      </c>
      <c r="Y16" s="6">
        <v>0.23</v>
      </c>
      <c r="Z16" s="6">
        <v>0.31</v>
      </c>
      <c r="AA16" s="6">
        <v>1.01</v>
      </c>
      <c r="AB16" s="21">
        <f t="shared" si="0"/>
        <v>1.01</v>
      </c>
      <c r="AC16" s="23">
        <f t="shared" si="1"/>
        <v>1</v>
      </c>
      <c r="AD16" s="24" t="str">
        <f t="shared" si="2"/>
        <v>85% a 100%</v>
      </c>
      <c r="AE16" s="26" t="str">
        <f t="shared" si="3"/>
        <v>176816953000155</v>
      </c>
      <c r="AF16" s="26" t="str">
        <f>VLOOKUP(Tabla1[[#This Row],[RUC PROGRAMAS]],Tabla13[[RUC PROGRAMAS]:[Codificado Reportado
USD]],1,0)</f>
        <v>176816953000155</v>
      </c>
      <c r="AG16" s="6">
        <v>10086315.23</v>
      </c>
      <c r="AH16" s="6">
        <v>10055138.93</v>
      </c>
      <c r="AI16" s="21">
        <f t="shared" si="5"/>
        <v>0.99690904960938831</v>
      </c>
      <c r="AJ16" s="26" t="str">
        <f t="shared" si="4"/>
        <v>85% a 100%</v>
      </c>
      <c r="AK16" s="6">
        <v>10086315.23</v>
      </c>
      <c r="AL16" s="6">
        <v>10055138.93</v>
      </c>
      <c r="AM16" s="5" t="s">
        <v>219</v>
      </c>
      <c r="AN16" s="5" t="s">
        <v>1889</v>
      </c>
      <c r="AO16" s="5" t="s">
        <v>1548</v>
      </c>
      <c r="AP16" s="5" t="s">
        <v>941</v>
      </c>
      <c r="AQ16" s="5" t="s">
        <v>1429</v>
      </c>
      <c r="AR16" s="5" t="s">
        <v>596</v>
      </c>
      <c r="AS16" s="7">
        <v>44592.632430555597</v>
      </c>
      <c r="AT16" s="10"/>
    </row>
    <row r="17" spans="1:46" s="1" customFormat="1" ht="50" customHeight="1">
      <c r="A17" s="9">
        <v>2021</v>
      </c>
      <c r="B17" s="5" t="s">
        <v>1297</v>
      </c>
      <c r="C17" s="5" t="str">
        <f>VLOOKUP(Tabla1[[#This Row],[RUC]],[1]ENTIDADES!$A$2:$I$191,2,0)</f>
        <v>GABINETE SECTORIAL ECONÓMICO</v>
      </c>
      <c r="D17" s="5" t="s">
        <v>1881</v>
      </c>
      <c r="E17" s="5" t="str">
        <f>VLOOKUP(Tabla1[[#This Row],[RUC]],[1]ENTIDADES!$A$2:$I$191,4,0)</f>
        <v>ZONA 9</v>
      </c>
      <c r="F17" s="5" t="s">
        <v>2220</v>
      </c>
      <c r="G17" s="5" t="s">
        <v>748</v>
      </c>
      <c r="H17" s="29" t="s">
        <v>2770</v>
      </c>
      <c r="I17" s="5">
        <v>3</v>
      </c>
      <c r="J17" s="4">
        <v>7</v>
      </c>
      <c r="K17" s="5" t="s">
        <v>2275</v>
      </c>
      <c r="L17" s="5" t="s">
        <v>2776</v>
      </c>
      <c r="M17" s="4">
        <v>14</v>
      </c>
      <c r="N17" s="5" t="s">
        <v>2573</v>
      </c>
      <c r="O17" s="5" t="s">
        <v>2185</v>
      </c>
      <c r="P17" s="5" t="s">
        <v>317</v>
      </c>
      <c r="Q17" s="6">
        <v>95</v>
      </c>
      <c r="R17" s="6">
        <v>25</v>
      </c>
      <c r="S17" s="6">
        <v>25</v>
      </c>
      <c r="T17" s="6">
        <v>25</v>
      </c>
      <c r="U17" s="6">
        <v>25</v>
      </c>
      <c r="V17" s="6">
        <v>100</v>
      </c>
      <c r="W17" s="6">
        <v>19.899999999999999</v>
      </c>
      <c r="X17" s="6">
        <v>26</v>
      </c>
      <c r="Y17" s="6">
        <v>23.91</v>
      </c>
      <c r="Z17" s="6">
        <v>28.64</v>
      </c>
      <c r="AA17" s="6">
        <v>98.45</v>
      </c>
      <c r="AB17" s="21">
        <f t="shared" si="0"/>
        <v>0.98450000000000004</v>
      </c>
      <c r="AC17" s="23">
        <f t="shared" si="1"/>
        <v>0.98450000000000004</v>
      </c>
      <c r="AD17" s="24" t="str">
        <f t="shared" si="2"/>
        <v>85% a 100%</v>
      </c>
      <c r="AE17" s="26" t="str">
        <f t="shared" si="3"/>
        <v>176815965000101</v>
      </c>
      <c r="AF17" s="26" t="str">
        <f>VLOOKUP(Tabla1[[#This Row],[RUC PROGRAMAS]],Tabla13[[RUC PROGRAMAS]:[Codificado Reportado
USD]],1,0)</f>
        <v>176815965000101</v>
      </c>
      <c r="AG17" s="6">
        <v>20920093.039999999</v>
      </c>
      <c r="AH17" s="6">
        <v>20596761.609999999</v>
      </c>
      <c r="AI17" s="21">
        <f t="shared" si="5"/>
        <v>0.98454445544855951</v>
      </c>
      <c r="AJ17" s="26" t="str">
        <f t="shared" si="4"/>
        <v>85% a 100%</v>
      </c>
      <c r="AK17" s="6">
        <v>21785014.829999998</v>
      </c>
      <c r="AL17" s="6">
        <v>21298040.859999999</v>
      </c>
      <c r="AM17" s="5" t="s">
        <v>689</v>
      </c>
      <c r="AN17" s="5" t="s">
        <v>2400</v>
      </c>
      <c r="AO17" s="5" t="s">
        <v>2656</v>
      </c>
      <c r="AP17" s="5" t="s">
        <v>2598</v>
      </c>
      <c r="AQ17" s="5" t="s">
        <v>2384</v>
      </c>
      <c r="AR17" s="5" t="s">
        <v>19</v>
      </c>
      <c r="AS17" s="7">
        <v>44587.621319444399</v>
      </c>
      <c r="AT17" s="10"/>
    </row>
    <row r="18" spans="1:46" s="1" customFormat="1" ht="50" customHeight="1">
      <c r="A18" s="9">
        <v>2021</v>
      </c>
      <c r="B18" s="5" t="s">
        <v>1297</v>
      </c>
      <c r="C18" s="5" t="str">
        <f>VLOOKUP(Tabla1[[#This Row],[RUC]],[1]ENTIDADES!$A$2:$I$191,2,0)</f>
        <v>GABINETE SECTORIAL ECONÓMICO</v>
      </c>
      <c r="D18" s="5" t="s">
        <v>1881</v>
      </c>
      <c r="E18" s="5" t="str">
        <f>VLOOKUP(Tabla1[[#This Row],[RUC]],[1]ENTIDADES!$A$2:$I$191,4,0)</f>
        <v>ZONA 9</v>
      </c>
      <c r="F18" s="5" t="s">
        <v>1631</v>
      </c>
      <c r="G18" s="5" t="s">
        <v>762</v>
      </c>
      <c r="H18" s="29" t="s">
        <v>2771</v>
      </c>
      <c r="I18" s="5">
        <v>1</v>
      </c>
      <c r="J18" s="4">
        <v>1</v>
      </c>
      <c r="K18" s="5" t="s">
        <v>55</v>
      </c>
      <c r="L18" s="5" t="s">
        <v>2774</v>
      </c>
      <c r="M18" s="4">
        <v>9</v>
      </c>
      <c r="N18" s="5" t="s">
        <v>1967</v>
      </c>
      <c r="O18" s="5" t="s">
        <v>1213</v>
      </c>
      <c r="P18" s="5" t="s">
        <v>491</v>
      </c>
      <c r="Q18" s="6">
        <v>78</v>
      </c>
      <c r="R18" s="6">
        <v>7.65</v>
      </c>
      <c r="S18" s="6">
        <v>37.97</v>
      </c>
      <c r="T18" s="6">
        <v>26.26</v>
      </c>
      <c r="U18" s="6">
        <v>28.12</v>
      </c>
      <c r="V18" s="6">
        <v>100</v>
      </c>
      <c r="W18" s="6">
        <v>7.33</v>
      </c>
      <c r="X18" s="6">
        <v>30.11</v>
      </c>
      <c r="Y18" s="6">
        <v>7.23</v>
      </c>
      <c r="Z18" s="6">
        <v>36.409999999999997</v>
      </c>
      <c r="AA18" s="6">
        <v>81.08</v>
      </c>
      <c r="AB18" s="21">
        <f t="shared" si="0"/>
        <v>0.81079999999999997</v>
      </c>
      <c r="AC18" s="23">
        <f t="shared" si="1"/>
        <v>0.81079999999999997</v>
      </c>
      <c r="AD18" s="24" t="str">
        <f t="shared" si="2"/>
        <v>70% a 84,99%</v>
      </c>
      <c r="AE18" s="26" t="str">
        <f t="shared" si="3"/>
        <v>176815965000155</v>
      </c>
      <c r="AF18" s="26" t="str">
        <f>VLOOKUP(Tabla1[[#This Row],[RUC PROGRAMAS]],Tabla13[[RUC PROGRAMAS]:[Codificado Reportado
USD]],1,0)</f>
        <v>176815965000155</v>
      </c>
      <c r="AG18" s="6">
        <v>864921.79</v>
      </c>
      <c r="AH18" s="6">
        <v>701279.25</v>
      </c>
      <c r="AI18" s="21">
        <f t="shared" si="5"/>
        <v>0.81080076615944663</v>
      </c>
      <c r="AJ18" s="26" t="str">
        <f t="shared" si="4"/>
        <v>70% a 84,99%</v>
      </c>
      <c r="AK18" s="6">
        <v>0</v>
      </c>
      <c r="AL18" s="6">
        <v>0</v>
      </c>
      <c r="AM18" s="5" t="s">
        <v>786</v>
      </c>
      <c r="AN18" s="5" t="s">
        <v>2398</v>
      </c>
      <c r="AO18" s="5" t="s">
        <v>2642</v>
      </c>
      <c r="AP18" s="5" t="s">
        <v>1645</v>
      </c>
      <c r="AQ18" s="5" t="s">
        <v>2384</v>
      </c>
      <c r="AR18" s="5" t="s">
        <v>19</v>
      </c>
      <c r="AS18" s="7">
        <v>44587.621562499997</v>
      </c>
      <c r="AT18" s="10"/>
    </row>
    <row r="19" spans="1:46" s="1" customFormat="1" ht="50" customHeight="1">
      <c r="A19" s="9">
        <v>2021</v>
      </c>
      <c r="B19" s="5" t="s">
        <v>2091</v>
      </c>
      <c r="C19" s="5" t="str">
        <f>VLOOKUP(Tabla1[[#This Row],[RUC]],[1]ENTIDADES!$A$2:$I$191,2,0)</f>
        <v>SIN GABINETE</v>
      </c>
      <c r="D19" s="5" t="s">
        <v>2564</v>
      </c>
      <c r="E19" s="5" t="str">
        <f>VLOOKUP(Tabla1[[#This Row],[RUC]],[1]ENTIDADES!$A$2:$I$191,4,0)</f>
        <v>ZONA 9</v>
      </c>
      <c r="F19" s="5" t="s">
        <v>2220</v>
      </c>
      <c r="G19" s="5" t="s">
        <v>748</v>
      </c>
      <c r="H19" s="29" t="s">
        <v>2770</v>
      </c>
      <c r="I19" s="5">
        <v>3</v>
      </c>
      <c r="J19" s="4">
        <v>7</v>
      </c>
      <c r="K19" s="5" t="s">
        <v>2275</v>
      </c>
      <c r="L19" s="5" t="s">
        <v>2776</v>
      </c>
      <c r="M19" s="4">
        <v>15</v>
      </c>
      <c r="N19" s="5" t="s">
        <v>411</v>
      </c>
      <c r="O19" s="5" t="s">
        <v>1380</v>
      </c>
      <c r="P19" s="5" t="s">
        <v>491</v>
      </c>
      <c r="Q19" s="6">
        <v>0</v>
      </c>
      <c r="R19" s="6">
        <v>25</v>
      </c>
      <c r="S19" s="6">
        <v>25</v>
      </c>
      <c r="T19" s="6">
        <v>25</v>
      </c>
      <c r="U19" s="6">
        <v>25</v>
      </c>
      <c r="V19" s="6">
        <v>100</v>
      </c>
      <c r="W19" s="6">
        <v>25</v>
      </c>
      <c r="X19" s="6">
        <v>56.25</v>
      </c>
      <c r="Y19" s="6">
        <v>10</v>
      </c>
      <c r="Z19" s="6">
        <v>25</v>
      </c>
      <c r="AA19" s="6">
        <v>116.25</v>
      </c>
      <c r="AB19" s="21">
        <f t="shared" si="0"/>
        <v>1.1625000000000001</v>
      </c>
      <c r="AC19" s="23">
        <f t="shared" si="1"/>
        <v>1</v>
      </c>
      <c r="AD19" s="24" t="str">
        <f t="shared" si="2"/>
        <v>85% a 100%</v>
      </c>
      <c r="AE19" s="26" t="str">
        <f t="shared" si="3"/>
        <v>176000015000101</v>
      </c>
      <c r="AF19" s="26" t="str">
        <f>VLOOKUP(Tabla1[[#This Row],[RUC PROGRAMAS]],Tabla13[[RUC PROGRAMAS]:[Codificado Reportado
USD]],1,0)</f>
        <v>176000015000101</v>
      </c>
      <c r="AG19" s="6">
        <v>48690642.119999997</v>
      </c>
      <c r="AH19" s="6">
        <v>47950440.149999999</v>
      </c>
      <c r="AI19" s="21">
        <f t="shared" si="5"/>
        <v>0.98479785975761536</v>
      </c>
      <c r="AJ19" s="26" t="str">
        <f t="shared" si="4"/>
        <v>85% a 100%</v>
      </c>
      <c r="AK19" s="6">
        <v>48690642.120000012</v>
      </c>
      <c r="AL19" s="6">
        <v>47950440.149999999</v>
      </c>
      <c r="AM19" s="5" t="s">
        <v>1273</v>
      </c>
      <c r="AN19" s="5" t="s">
        <v>556</v>
      </c>
      <c r="AO19" s="5" t="s">
        <v>2226</v>
      </c>
      <c r="AP19" s="5" t="s">
        <v>2605</v>
      </c>
      <c r="AQ19" s="5" t="s">
        <v>2650</v>
      </c>
      <c r="AR19" s="5" t="s">
        <v>234</v>
      </c>
      <c r="AS19" s="7">
        <v>44589.4444097222</v>
      </c>
      <c r="AT19" s="10"/>
    </row>
    <row r="20" spans="1:46" s="1" customFormat="1" ht="50" customHeight="1">
      <c r="A20" s="9">
        <v>2021</v>
      </c>
      <c r="B20" s="5" t="s">
        <v>2031</v>
      </c>
      <c r="C20" s="5" t="str">
        <f>VLOOKUP(Tabla1[[#This Row],[RUC]],[1]ENTIDADES!$A$2:$I$191,2,0)</f>
        <v>GABINETE SECTORIAL ECONÓMICO</v>
      </c>
      <c r="D20" s="5" t="s">
        <v>1979</v>
      </c>
      <c r="E20" s="5" t="str">
        <f>VLOOKUP(Tabla1[[#This Row],[RUC]],[1]ENTIDADES!$A$2:$I$191,4,0)</f>
        <v>ZONA 1</v>
      </c>
      <c r="F20" s="5" t="s">
        <v>2220</v>
      </c>
      <c r="G20" s="5" t="s">
        <v>748</v>
      </c>
      <c r="H20" s="29" t="s">
        <v>2770</v>
      </c>
      <c r="I20" s="5">
        <v>2</v>
      </c>
      <c r="J20" s="4">
        <v>5</v>
      </c>
      <c r="K20" s="5" t="s">
        <v>2602</v>
      </c>
      <c r="L20" s="5" t="s">
        <v>2772</v>
      </c>
      <c r="M20" s="4">
        <v>2</v>
      </c>
      <c r="N20" s="5" t="s">
        <v>577</v>
      </c>
      <c r="O20" s="5" t="s">
        <v>2626</v>
      </c>
      <c r="P20" s="5" t="s">
        <v>317</v>
      </c>
      <c r="Q20" s="6">
        <v>0</v>
      </c>
      <c r="R20" s="6">
        <v>25</v>
      </c>
      <c r="S20" s="6">
        <v>25</v>
      </c>
      <c r="T20" s="6">
        <v>25</v>
      </c>
      <c r="U20" s="6">
        <v>25</v>
      </c>
      <c r="V20" s="6">
        <v>100</v>
      </c>
      <c r="W20" s="6">
        <v>23.83</v>
      </c>
      <c r="X20" s="6">
        <v>22</v>
      </c>
      <c r="Y20" s="6">
        <v>13.91</v>
      </c>
      <c r="Z20" s="6">
        <v>38.28</v>
      </c>
      <c r="AA20" s="6">
        <v>98.02</v>
      </c>
      <c r="AB20" s="21">
        <f t="shared" si="0"/>
        <v>0.98019999999999996</v>
      </c>
      <c r="AC20" s="23">
        <f t="shared" si="1"/>
        <v>0.98019999999999996</v>
      </c>
      <c r="AD20" s="24" t="str">
        <f t="shared" si="2"/>
        <v>85% a 100%</v>
      </c>
      <c r="AE20" s="26" t="str">
        <f t="shared" si="3"/>
        <v>086001012000101</v>
      </c>
      <c r="AF20" s="26" t="str">
        <f>VLOOKUP(Tabla1[[#This Row],[RUC PROGRAMAS]],Tabla13[[RUC PROGRAMAS]:[Codificado Reportado
USD]],1,0)</f>
        <v>086001012000101</v>
      </c>
      <c r="AG20" s="6">
        <v>2096723.88</v>
      </c>
      <c r="AH20" s="6">
        <v>2055284.69</v>
      </c>
      <c r="AI20" s="21">
        <f t="shared" si="5"/>
        <v>0.98023621975441044</v>
      </c>
      <c r="AJ20" s="26" t="str">
        <f t="shared" si="4"/>
        <v>85% a 100%</v>
      </c>
      <c r="AK20" s="6">
        <v>2096723.8800000004</v>
      </c>
      <c r="AL20" s="6">
        <v>2055284.6900000002</v>
      </c>
      <c r="AM20" s="5" t="s">
        <v>2198</v>
      </c>
      <c r="AN20" s="5" t="s">
        <v>1373</v>
      </c>
      <c r="AO20" s="5" t="s">
        <v>2725</v>
      </c>
      <c r="AP20" s="5" t="s">
        <v>1246</v>
      </c>
      <c r="AQ20" s="5" t="s">
        <v>1920</v>
      </c>
      <c r="AR20" s="5" t="s">
        <v>2342</v>
      </c>
      <c r="AS20" s="7">
        <v>44587.507037037001</v>
      </c>
      <c r="AT20" s="10"/>
    </row>
    <row r="21" spans="1:46" s="1" customFormat="1" ht="50" customHeight="1">
      <c r="A21" s="9">
        <v>2021</v>
      </c>
      <c r="B21" s="5" t="s">
        <v>2031</v>
      </c>
      <c r="C21" s="5" t="str">
        <f>VLOOKUP(Tabla1[[#This Row],[RUC]],[1]ENTIDADES!$A$2:$I$191,2,0)</f>
        <v>GABINETE SECTORIAL ECONÓMICO</v>
      </c>
      <c r="D21" s="5" t="s">
        <v>1979</v>
      </c>
      <c r="E21" s="5" t="str">
        <f>VLOOKUP(Tabla1[[#This Row],[RUC]],[1]ENTIDADES!$A$2:$I$191,4,0)</f>
        <v>ZONA 1</v>
      </c>
      <c r="F21" s="5" t="s">
        <v>638</v>
      </c>
      <c r="G21" s="5" t="s">
        <v>1352</v>
      </c>
      <c r="H21" s="29" t="s">
        <v>2771</v>
      </c>
      <c r="I21" s="5">
        <v>2</v>
      </c>
      <c r="J21" s="4">
        <v>5</v>
      </c>
      <c r="K21" s="5" t="s">
        <v>2602</v>
      </c>
      <c r="L21" s="5" t="s">
        <v>2772</v>
      </c>
      <c r="M21" s="4">
        <v>2</v>
      </c>
      <c r="N21" s="5" t="s">
        <v>577</v>
      </c>
      <c r="O21" s="5" t="s">
        <v>2371</v>
      </c>
      <c r="P21" s="5" t="s">
        <v>2412</v>
      </c>
      <c r="Q21" s="6">
        <v>0</v>
      </c>
      <c r="R21" s="6">
        <v>19850</v>
      </c>
      <c r="S21" s="6">
        <v>73950</v>
      </c>
      <c r="T21" s="6">
        <v>63900</v>
      </c>
      <c r="U21" s="6">
        <v>93500</v>
      </c>
      <c r="V21" s="6">
        <v>251200</v>
      </c>
      <c r="W21" s="6">
        <v>35618</v>
      </c>
      <c r="X21" s="6">
        <v>94844</v>
      </c>
      <c r="Y21" s="6">
        <v>26525</v>
      </c>
      <c r="Z21" s="6">
        <v>47362</v>
      </c>
      <c r="AA21" s="6">
        <v>204349</v>
      </c>
      <c r="AB21" s="21">
        <f t="shared" si="0"/>
        <v>0.81349124203821654</v>
      </c>
      <c r="AC21" s="23">
        <f t="shared" si="1"/>
        <v>0.81349124203821654</v>
      </c>
      <c r="AD21" s="24" t="str">
        <f t="shared" si="2"/>
        <v>70% a 84,99%</v>
      </c>
      <c r="AE21" s="26" t="str">
        <f t="shared" si="3"/>
        <v>086001012000177</v>
      </c>
      <c r="AF21" s="26" t="str">
        <f>VLOOKUP(Tabla1[[#This Row],[RUC PROGRAMAS]],Tabla13[[RUC PROGRAMAS]:[Codificado Reportado
USD]],1,0)</f>
        <v>086001012000177</v>
      </c>
      <c r="AG21" s="6">
        <v>3403450.88</v>
      </c>
      <c r="AH21" s="6">
        <v>3209137.68</v>
      </c>
      <c r="AI21" s="21">
        <f t="shared" si="5"/>
        <v>0.94290700619719248</v>
      </c>
      <c r="AJ21" s="26" t="str">
        <f t="shared" si="4"/>
        <v>85% a 100%</v>
      </c>
      <c r="AK21" s="6">
        <v>3403450.8799999994</v>
      </c>
      <c r="AL21" s="6">
        <v>3209137.6799999997</v>
      </c>
      <c r="AM21" s="5" t="s">
        <v>664</v>
      </c>
      <c r="AN21" s="5" t="s">
        <v>899</v>
      </c>
      <c r="AO21" s="5" t="s">
        <v>367</v>
      </c>
      <c r="AP21" s="5" t="s">
        <v>2092</v>
      </c>
      <c r="AQ21" s="5" t="s">
        <v>1920</v>
      </c>
      <c r="AR21" s="5" t="s">
        <v>2342</v>
      </c>
      <c r="AS21" s="7">
        <v>44587.510393518503</v>
      </c>
      <c r="AT21" s="10"/>
    </row>
    <row r="22" spans="1:46" s="1" customFormat="1" ht="50" customHeight="1">
      <c r="A22" s="9">
        <v>2021</v>
      </c>
      <c r="B22" s="5" t="s">
        <v>116</v>
      </c>
      <c r="C22" s="5" t="str">
        <f>VLOOKUP(Tabla1[[#This Row],[RUC]],[1]ENTIDADES!$A$2:$I$191,2,0)</f>
        <v>GABINETE SECTORIAL ECONÓMICO</v>
      </c>
      <c r="D22" s="5" t="s">
        <v>373</v>
      </c>
      <c r="E22" s="5" t="str">
        <f>VLOOKUP(Tabla1[[#This Row],[RUC]],[1]ENTIDADES!$A$2:$I$191,4,0)</f>
        <v>ZONA 8</v>
      </c>
      <c r="F22" s="5" t="s">
        <v>2220</v>
      </c>
      <c r="G22" s="5" t="s">
        <v>748</v>
      </c>
      <c r="H22" s="29" t="s">
        <v>2770</v>
      </c>
      <c r="I22" s="5">
        <v>3</v>
      </c>
      <c r="J22" s="4">
        <v>7</v>
      </c>
      <c r="K22" s="5" t="s">
        <v>2275</v>
      </c>
      <c r="L22" s="5" t="s">
        <v>2776</v>
      </c>
      <c r="M22" s="4">
        <v>14</v>
      </c>
      <c r="N22" s="5" t="s">
        <v>2573</v>
      </c>
      <c r="O22" s="5" t="s">
        <v>1380</v>
      </c>
      <c r="P22" s="5" t="s">
        <v>2561</v>
      </c>
      <c r="Q22" s="6">
        <v>0</v>
      </c>
      <c r="R22" s="6">
        <v>25</v>
      </c>
      <c r="S22" s="6">
        <v>25</v>
      </c>
      <c r="T22" s="6">
        <v>25</v>
      </c>
      <c r="U22" s="6">
        <v>25</v>
      </c>
      <c r="V22" s="6">
        <v>100</v>
      </c>
      <c r="W22" s="6">
        <v>25</v>
      </c>
      <c r="X22" s="6">
        <v>25</v>
      </c>
      <c r="Y22" s="6">
        <v>5.16</v>
      </c>
      <c r="Z22" s="6">
        <v>40.51</v>
      </c>
      <c r="AA22" s="6">
        <v>95.67</v>
      </c>
      <c r="AB22" s="21">
        <f t="shared" si="0"/>
        <v>0.95669999999999999</v>
      </c>
      <c r="AC22" s="23">
        <f t="shared" si="1"/>
        <v>0.95669999999999999</v>
      </c>
      <c r="AD22" s="24" t="str">
        <f t="shared" si="2"/>
        <v>85% a 100%</v>
      </c>
      <c r="AE22" s="26" t="str">
        <f t="shared" si="3"/>
        <v>096851111000101</v>
      </c>
      <c r="AF22" s="26" t="str">
        <f>VLOOKUP(Tabla1[[#This Row],[RUC PROGRAMAS]],Tabla13[[RUC PROGRAMAS]:[Codificado Reportado
USD]],1,0)</f>
        <v>096851111000101</v>
      </c>
      <c r="AG22" s="6">
        <v>5028455.7699999996</v>
      </c>
      <c r="AH22" s="6">
        <v>5028455.7699999996</v>
      </c>
      <c r="AI22" s="21">
        <f t="shared" si="5"/>
        <v>1</v>
      </c>
      <c r="AJ22" s="26" t="str">
        <f t="shared" si="4"/>
        <v>85% a 100%</v>
      </c>
      <c r="AK22" s="6">
        <v>5259376.28</v>
      </c>
      <c r="AL22" s="6">
        <v>5028455.7700000005</v>
      </c>
      <c r="AM22" s="5" t="s">
        <v>1442</v>
      </c>
      <c r="AN22" s="5" t="s">
        <v>1798</v>
      </c>
      <c r="AO22" s="5" t="s">
        <v>1242</v>
      </c>
      <c r="AP22" s="5" t="s">
        <v>171</v>
      </c>
      <c r="AQ22" s="5" t="s">
        <v>1490</v>
      </c>
      <c r="AR22" s="5" t="s">
        <v>465</v>
      </c>
      <c r="AS22" s="7">
        <v>44592.416099536997</v>
      </c>
      <c r="AT22" s="10"/>
    </row>
    <row r="23" spans="1:46" s="1" customFormat="1" ht="50" customHeight="1">
      <c r="A23" s="9">
        <v>2021</v>
      </c>
      <c r="B23" s="5" t="s">
        <v>116</v>
      </c>
      <c r="C23" s="5" t="str">
        <f>VLOOKUP(Tabla1[[#This Row],[RUC]],[1]ENTIDADES!$A$2:$I$191,2,0)</f>
        <v>GABINETE SECTORIAL ECONÓMICO</v>
      </c>
      <c r="D23" s="5" t="s">
        <v>373</v>
      </c>
      <c r="E23" s="5" t="str">
        <f>VLOOKUP(Tabla1[[#This Row],[RUC]],[1]ENTIDADES!$A$2:$I$191,4,0)</f>
        <v>ZONA 8</v>
      </c>
      <c r="F23" s="5" t="s">
        <v>638</v>
      </c>
      <c r="G23" s="5" t="s">
        <v>1352</v>
      </c>
      <c r="H23" s="29" t="s">
        <v>2771</v>
      </c>
      <c r="I23" s="5">
        <v>2</v>
      </c>
      <c r="J23" s="4">
        <v>5</v>
      </c>
      <c r="K23" s="5" t="s">
        <v>2602</v>
      </c>
      <c r="L23" s="5" t="s">
        <v>2772</v>
      </c>
      <c r="M23" s="4">
        <v>3</v>
      </c>
      <c r="N23" s="5" t="s">
        <v>532</v>
      </c>
      <c r="O23" s="5" t="s">
        <v>1380</v>
      </c>
      <c r="P23" s="5" t="s">
        <v>491</v>
      </c>
      <c r="Q23" s="6">
        <v>0</v>
      </c>
      <c r="R23" s="6">
        <v>25</v>
      </c>
      <c r="S23" s="6">
        <v>25</v>
      </c>
      <c r="T23" s="6">
        <v>25</v>
      </c>
      <c r="U23" s="6">
        <v>25</v>
      </c>
      <c r="V23" s="6">
        <v>100</v>
      </c>
      <c r="W23" s="6">
        <v>25</v>
      </c>
      <c r="X23" s="6">
        <v>0</v>
      </c>
      <c r="Y23" s="6">
        <v>0</v>
      </c>
      <c r="Z23" s="6">
        <v>0</v>
      </c>
      <c r="AA23" s="6">
        <v>25</v>
      </c>
      <c r="AB23" s="21">
        <f t="shared" si="0"/>
        <v>0.25</v>
      </c>
      <c r="AC23" s="23">
        <f t="shared" si="1"/>
        <v>0.25</v>
      </c>
      <c r="AD23" s="24" t="str">
        <f t="shared" si="2"/>
        <v>0% a 69,99%</v>
      </c>
      <c r="AE23" s="26" t="str">
        <f t="shared" si="3"/>
        <v>096851111000177</v>
      </c>
      <c r="AF23" s="26" t="str">
        <f>VLOOKUP(Tabla1[[#This Row],[RUC PROGRAMAS]],Tabla13[[RUC PROGRAMAS]:[Codificado Reportado
USD]],1,0)</f>
        <v>096851111000177</v>
      </c>
      <c r="AG23" s="6">
        <v>230920.51</v>
      </c>
      <c r="AH23" s="6">
        <v>0</v>
      </c>
      <c r="AI23" s="21">
        <f t="shared" si="5"/>
        <v>0</v>
      </c>
      <c r="AJ23" s="26" t="str">
        <f t="shared" si="4"/>
        <v>0% a 69,99%</v>
      </c>
      <c r="AK23" s="6">
        <v>0</v>
      </c>
      <c r="AL23" s="6">
        <v>0</v>
      </c>
      <c r="AM23" s="5" t="s">
        <v>147</v>
      </c>
      <c r="AN23" s="5" t="s">
        <v>1072</v>
      </c>
      <c r="AO23" s="5" t="s">
        <v>647</v>
      </c>
      <c r="AP23" s="5" t="s">
        <v>647</v>
      </c>
      <c r="AQ23" s="5" t="s">
        <v>1490</v>
      </c>
      <c r="AR23" s="5" t="s">
        <v>465</v>
      </c>
      <c r="AS23" s="7">
        <v>44592.404849537001</v>
      </c>
      <c r="AT23" s="10"/>
    </row>
    <row r="24" spans="1:46" s="1" customFormat="1" ht="50" customHeight="1">
      <c r="A24" s="9">
        <v>2021</v>
      </c>
      <c r="B24" s="5" t="s">
        <v>2708</v>
      </c>
      <c r="C24" s="5" t="str">
        <f>VLOOKUP(Tabla1[[#This Row],[RUC]],[1]ENTIDADES!$A$2:$I$191,2,0)</f>
        <v>GABINETE SECTORIAL ECONÓMICO</v>
      </c>
      <c r="D24" s="5" t="s">
        <v>139</v>
      </c>
      <c r="E24" s="5" t="str">
        <f>VLOOKUP(Tabla1[[#This Row],[RUC]],[1]ENTIDADES!$A$2:$I$191,4,0)</f>
        <v>ZONA 4</v>
      </c>
      <c r="F24" s="5" t="s">
        <v>2220</v>
      </c>
      <c r="G24" s="5" t="s">
        <v>748</v>
      </c>
      <c r="H24" s="29" t="s">
        <v>2770</v>
      </c>
      <c r="I24" s="5">
        <v>3</v>
      </c>
      <c r="J24" s="4">
        <v>7</v>
      </c>
      <c r="K24" s="5" t="s">
        <v>2275</v>
      </c>
      <c r="L24" s="5" t="s">
        <v>2776</v>
      </c>
      <c r="M24" s="4">
        <v>14</v>
      </c>
      <c r="N24" s="5" t="s">
        <v>2573</v>
      </c>
      <c r="O24" s="5" t="s">
        <v>1380</v>
      </c>
      <c r="P24" s="5" t="s">
        <v>2561</v>
      </c>
      <c r="Q24" s="6">
        <v>0</v>
      </c>
      <c r="R24" s="6">
        <v>25</v>
      </c>
      <c r="S24" s="6">
        <v>25</v>
      </c>
      <c r="T24" s="6">
        <v>25</v>
      </c>
      <c r="U24" s="6">
        <v>25</v>
      </c>
      <c r="V24" s="6">
        <v>100</v>
      </c>
      <c r="W24" s="6">
        <v>25</v>
      </c>
      <c r="X24" s="6">
        <v>25</v>
      </c>
      <c r="Y24" s="6">
        <v>25</v>
      </c>
      <c r="Z24" s="6">
        <v>25</v>
      </c>
      <c r="AA24" s="6">
        <v>100</v>
      </c>
      <c r="AB24" s="21">
        <f t="shared" si="0"/>
        <v>1</v>
      </c>
      <c r="AC24" s="23">
        <f t="shared" si="1"/>
        <v>1</v>
      </c>
      <c r="AD24" s="24" t="str">
        <f t="shared" si="2"/>
        <v>85% a 100%</v>
      </c>
      <c r="AE24" s="26" t="str">
        <f t="shared" si="3"/>
        <v>136003402000101</v>
      </c>
      <c r="AF24" s="26" t="str">
        <f>VLOOKUP(Tabla1[[#This Row],[RUC PROGRAMAS]],Tabla13[[RUC PROGRAMAS]:[Codificado Reportado
USD]],1,0)</f>
        <v>136003402000101</v>
      </c>
      <c r="AG24" s="6">
        <v>1845492.92</v>
      </c>
      <c r="AH24" s="6">
        <v>1836970.13</v>
      </c>
      <c r="AI24" s="21">
        <f t="shared" si="5"/>
        <v>0.99538183543939029</v>
      </c>
      <c r="AJ24" s="26" t="str">
        <f t="shared" si="4"/>
        <v>85% a 100%</v>
      </c>
      <c r="AK24" s="6">
        <v>1845492.9200000004</v>
      </c>
      <c r="AL24" s="6">
        <v>1836970.1300000004</v>
      </c>
      <c r="AM24" s="5" t="s">
        <v>1170</v>
      </c>
      <c r="AN24" s="5" t="s">
        <v>2587</v>
      </c>
      <c r="AO24" s="5" t="s">
        <v>1983</v>
      </c>
      <c r="AP24" s="5" t="s">
        <v>370</v>
      </c>
      <c r="AQ24" s="5" t="s">
        <v>2048</v>
      </c>
      <c r="AR24" s="5" t="s">
        <v>2048</v>
      </c>
      <c r="AS24" s="7">
        <v>44592.601388888899</v>
      </c>
      <c r="AT24" s="10"/>
    </row>
    <row r="25" spans="1:46" s="1" customFormat="1" ht="50" customHeight="1">
      <c r="A25" s="9">
        <v>2021</v>
      </c>
      <c r="B25" s="5" t="s">
        <v>2708</v>
      </c>
      <c r="C25" s="5" t="str">
        <f>VLOOKUP(Tabla1[[#This Row],[RUC]],[1]ENTIDADES!$A$2:$I$191,2,0)</f>
        <v>GABINETE SECTORIAL ECONÓMICO</v>
      </c>
      <c r="D25" s="5" t="s">
        <v>139</v>
      </c>
      <c r="E25" s="5" t="str">
        <f>VLOOKUP(Tabla1[[#This Row],[RUC]],[1]ENTIDADES!$A$2:$I$191,4,0)</f>
        <v>ZONA 4</v>
      </c>
      <c r="F25" s="5" t="s">
        <v>638</v>
      </c>
      <c r="G25" s="5" t="s">
        <v>1352</v>
      </c>
      <c r="H25" s="29" t="s">
        <v>2771</v>
      </c>
      <c r="I25" s="5">
        <v>2</v>
      </c>
      <c r="J25" s="4">
        <v>5</v>
      </c>
      <c r="K25" s="5" t="s">
        <v>2602</v>
      </c>
      <c r="L25" s="5" t="s">
        <v>2772</v>
      </c>
      <c r="M25" s="4">
        <v>3</v>
      </c>
      <c r="N25" s="5" t="s">
        <v>532</v>
      </c>
      <c r="O25" s="5" t="s">
        <v>1945</v>
      </c>
      <c r="P25" s="5" t="s">
        <v>227</v>
      </c>
      <c r="Q25" s="6">
        <v>0</v>
      </c>
      <c r="R25" s="6">
        <v>15000</v>
      </c>
      <c r="S25" s="6">
        <v>15000</v>
      </c>
      <c r="T25" s="6">
        <v>15000</v>
      </c>
      <c r="U25" s="6">
        <v>15000</v>
      </c>
      <c r="V25" s="6">
        <v>60000</v>
      </c>
      <c r="W25" s="6">
        <v>20526.990000000002</v>
      </c>
      <c r="X25" s="6">
        <v>25255.82</v>
      </c>
      <c r="Y25" s="6">
        <v>11254.67</v>
      </c>
      <c r="Z25" s="6">
        <v>17962.52</v>
      </c>
      <c r="AA25" s="6">
        <v>75000</v>
      </c>
      <c r="AB25" s="21">
        <f t="shared" si="0"/>
        <v>1.25</v>
      </c>
      <c r="AC25" s="23">
        <f t="shared" si="1"/>
        <v>1</v>
      </c>
      <c r="AD25" s="24" t="str">
        <f t="shared" si="2"/>
        <v>85% a 100%</v>
      </c>
      <c r="AE25" s="26" t="str">
        <f t="shared" si="3"/>
        <v>136003402000177</v>
      </c>
      <c r="AF25" s="26" t="str">
        <f>VLOOKUP(Tabla1[[#This Row],[RUC PROGRAMAS]],Tabla13[[RUC PROGRAMAS]:[Codificado Reportado
USD]],1,0)</f>
        <v>136003402000177</v>
      </c>
      <c r="AG25" s="6">
        <v>1621272.11</v>
      </c>
      <c r="AH25" s="6">
        <v>1611433.26</v>
      </c>
      <c r="AI25" s="21">
        <f t="shared" si="5"/>
        <v>0.99393140118841616</v>
      </c>
      <c r="AJ25" s="26" t="str">
        <f t="shared" si="4"/>
        <v>85% a 100%</v>
      </c>
      <c r="AK25" s="6">
        <v>1621272.1099999999</v>
      </c>
      <c r="AL25" s="6">
        <v>1611433.2599999998</v>
      </c>
      <c r="AM25" s="5" t="s">
        <v>1445</v>
      </c>
      <c r="AN25" s="5" t="s">
        <v>1238</v>
      </c>
      <c r="AO25" s="5" t="s">
        <v>236</v>
      </c>
      <c r="AP25" s="5" t="s">
        <v>344</v>
      </c>
      <c r="AQ25" s="5" t="s">
        <v>2048</v>
      </c>
      <c r="AR25" s="5" t="s">
        <v>2048</v>
      </c>
      <c r="AS25" s="7">
        <v>44592.601585648103</v>
      </c>
      <c r="AT25" s="10"/>
    </row>
    <row r="26" spans="1:46" s="1" customFormat="1" ht="50" customHeight="1">
      <c r="A26" s="9">
        <v>2021</v>
      </c>
      <c r="B26" s="5" t="s">
        <v>1291</v>
      </c>
      <c r="C26" s="5" t="str">
        <f>VLOOKUP(Tabla1[[#This Row],[RUC]],[1]ENTIDADES!$A$2:$I$191,2,0)</f>
        <v>GABINETE SECTORIAL ECONÓMICO</v>
      </c>
      <c r="D26" s="5" t="s">
        <v>856</v>
      </c>
      <c r="E26" s="5" t="str">
        <f>VLOOKUP(Tabla1[[#This Row],[RUC]],[1]ENTIDADES!$A$2:$I$191,4,0)</f>
        <v>ZONA 7</v>
      </c>
      <c r="F26" s="5" t="s">
        <v>2220</v>
      </c>
      <c r="G26" s="5" t="s">
        <v>748</v>
      </c>
      <c r="H26" s="29" t="s">
        <v>2770</v>
      </c>
      <c r="I26" s="5">
        <v>3</v>
      </c>
      <c r="J26" s="4">
        <v>7</v>
      </c>
      <c r="K26" s="5" t="s">
        <v>2275</v>
      </c>
      <c r="L26" s="5" t="s">
        <v>2776</v>
      </c>
      <c r="M26" s="4">
        <v>14</v>
      </c>
      <c r="N26" s="5" t="s">
        <v>2573</v>
      </c>
      <c r="O26" s="5" t="s">
        <v>1144</v>
      </c>
      <c r="P26" s="5" t="s">
        <v>2125</v>
      </c>
      <c r="Q26" s="6">
        <v>95.79</v>
      </c>
      <c r="R26" s="6">
        <v>25</v>
      </c>
      <c r="S26" s="6">
        <v>25</v>
      </c>
      <c r="T26" s="6">
        <v>25</v>
      </c>
      <c r="U26" s="6">
        <v>25</v>
      </c>
      <c r="V26" s="6">
        <v>100</v>
      </c>
      <c r="W26" s="6">
        <v>23</v>
      </c>
      <c r="X26" s="6">
        <v>25</v>
      </c>
      <c r="Y26" s="6">
        <v>25</v>
      </c>
      <c r="Z26" s="6">
        <v>25</v>
      </c>
      <c r="AA26" s="6">
        <v>98</v>
      </c>
      <c r="AB26" s="21">
        <f t="shared" si="0"/>
        <v>0.98</v>
      </c>
      <c r="AC26" s="23">
        <f t="shared" si="1"/>
        <v>0.98</v>
      </c>
      <c r="AD26" s="24" t="str">
        <f t="shared" si="2"/>
        <v>85% a 100%</v>
      </c>
      <c r="AE26" s="26" t="str">
        <f t="shared" si="3"/>
        <v>076002606000101</v>
      </c>
      <c r="AF26" s="26" t="str">
        <f>VLOOKUP(Tabla1[[#This Row],[RUC PROGRAMAS]],Tabla13[[RUC PROGRAMAS]:[Codificado Reportado
USD]],1,0)</f>
        <v>076002606000101</v>
      </c>
      <c r="AG26" s="6">
        <v>809086.02</v>
      </c>
      <c r="AH26" s="6">
        <v>780790.79</v>
      </c>
      <c r="AI26" s="21">
        <f t="shared" si="5"/>
        <v>0.96502815609148707</v>
      </c>
      <c r="AJ26" s="26" t="str">
        <f t="shared" si="4"/>
        <v>85% a 100%</v>
      </c>
      <c r="AK26" s="6">
        <v>794431.34999999986</v>
      </c>
      <c r="AL26" s="6">
        <v>780790.78999999992</v>
      </c>
      <c r="AM26" s="5" t="s">
        <v>903</v>
      </c>
      <c r="AN26" s="5" t="s">
        <v>972</v>
      </c>
      <c r="AO26" s="5" t="s">
        <v>2588</v>
      </c>
      <c r="AP26" s="5" t="s">
        <v>1503</v>
      </c>
      <c r="AQ26" s="5" t="s">
        <v>2367</v>
      </c>
      <c r="AR26" s="5" t="s">
        <v>829</v>
      </c>
      <c r="AS26" s="7">
        <v>44582.480983796297</v>
      </c>
      <c r="AT26" s="11">
        <v>44582.477986111102</v>
      </c>
    </row>
    <row r="27" spans="1:46" s="1" customFormat="1" ht="50" customHeight="1">
      <c r="A27" s="9">
        <v>2021</v>
      </c>
      <c r="B27" s="5" t="s">
        <v>1291</v>
      </c>
      <c r="C27" s="5" t="str">
        <f>VLOOKUP(Tabla1[[#This Row],[RUC]],[1]ENTIDADES!$A$2:$I$191,2,0)</f>
        <v>GABINETE SECTORIAL ECONÓMICO</v>
      </c>
      <c r="D27" s="5" t="s">
        <v>856</v>
      </c>
      <c r="E27" s="5" t="str">
        <f>VLOOKUP(Tabla1[[#This Row],[RUC]],[1]ENTIDADES!$A$2:$I$191,4,0)</f>
        <v>ZONA 7</v>
      </c>
      <c r="F27" s="5" t="s">
        <v>638</v>
      </c>
      <c r="G27" s="5" t="s">
        <v>1352</v>
      </c>
      <c r="H27" s="29" t="s">
        <v>2771</v>
      </c>
      <c r="I27" s="5">
        <v>2</v>
      </c>
      <c r="J27" s="4">
        <v>5</v>
      </c>
      <c r="K27" s="5" t="s">
        <v>2602</v>
      </c>
      <c r="L27" s="5" t="s">
        <v>2772</v>
      </c>
      <c r="M27" s="4">
        <v>2</v>
      </c>
      <c r="N27" s="5" t="s">
        <v>577</v>
      </c>
      <c r="O27" s="5" t="s">
        <v>2536</v>
      </c>
      <c r="P27" s="5" t="s">
        <v>992</v>
      </c>
      <c r="Q27" s="6">
        <v>330.42</v>
      </c>
      <c r="R27" s="6">
        <v>70.78</v>
      </c>
      <c r="S27" s="6">
        <v>71.64</v>
      </c>
      <c r="T27" s="6">
        <v>72.5</v>
      </c>
      <c r="U27" s="6">
        <v>73.37</v>
      </c>
      <c r="V27" s="6">
        <v>288.29000000000002</v>
      </c>
      <c r="W27" s="6">
        <v>113.35</v>
      </c>
      <c r="X27" s="6">
        <v>111.4</v>
      </c>
      <c r="Y27" s="6">
        <v>93.82</v>
      </c>
      <c r="Z27" s="6">
        <v>41.79</v>
      </c>
      <c r="AA27" s="6">
        <v>360.36</v>
      </c>
      <c r="AB27" s="21">
        <f t="shared" si="0"/>
        <v>1.2499913281764889</v>
      </c>
      <c r="AC27" s="23">
        <f t="shared" si="1"/>
        <v>1</v>
      </c>
      <c r="AD27" s="24" t="str">
        <f t="shared" si="2"/>
        <v>85% a 100%</v>
      </c>
      <c r="AE27" s="26" t="str">
        <f t="shared" si="3"/>
        <v>076002606000177</v>
      </c>
      <c r="AF27" s="26" t="str">
        <f>VLOOKUP(Tabla1[[#This Row],[RUC PROGRAMAS]],Tabla13[[RUC PROGRAMAS]:[Codificado Reportado
USD]],1,0)</f>
        <v>076002606000177</v>
      </c>
      <c r="AG27" s="6">
        <v>3887020.72</v>
      </c>
      <c r="AH27" s="6">
        <v>2885625.06</v>
      </c>
      <c r="AI27" s="21">
        <f t="shared" si="5"/>
        <v>0.74237449909966002</v>
      </c>
      <c r="AJ27" s="26" t="str">
        <f t="shared" si="4"/>
        <v>70% a 84,99%</v>
      </c>
      <c r="AK27" s="6">
        <v>3901675.39</v>
      </c>
      <c r="AL27" s="6">
        <v>2885625.06</v>
      </c>
      <c r="AM27" s="5" t="s">
        <v>789</v>
      </c>
      <c r="AN27" s="5" t="s">
        <v>716</v>
      </c>
      <c r="AO27" s="5" t="s">
        <v>2208</v>
      </c>
      <c r="AP27" s="5" t="s">
        <v>422</v>
      </c>
      <c r="AQ27" s="5" t="s">
        <v>2367</v>
      </c>
      <c r="AR27" s="5" t="s">
        <v>829</v>
      </c>
      <c r="AS27" s="7">
        <v>44579.739745370403</v>
      </c>
      <c r="AT27" s="10"/>
    </row>
    <row r="28" spans="1:46" s="1" customFormat="1" ht="50" customHeight="1">
      <c r="A28" s="9">
        <v>2021</v>
      </c>
      <c r="B28" s="5" t="s">
        <v>1886</v>
      </c>
      <c r="C28" s="5" t="str">
        <f>VLOOKUP(Tabla1[[#This Row],[RUC]],[1]ENTIDADES!$A$2:$I$191,2,0)</f>
        <v>GABINETE SECTORIAL DE EDUCACIÓN</v>
      </c>
      <c r="D28" s="5" t="s">
        <v>298</v>
      </c>
      <c r="E28" s="5" t="str">
        <f>VLOOKUP(Tabla1[[#This Row],[RUC]],[1]ENTIDADES!$A$2:$I$191,4,0)</f>
        <v>ZONA 9</v>
      </c>
      <c r="F28" s="5" t="s">
        <v>2220</v>
      </c>
      <c r="G28" s="5" t="s">
        <v>748</v>
      </c>
      <c r="H28" s="29" t="s">
        <v>2770</v>
      </c>
      <c r="I28" s="5">
        <v>3</v>
      </c>
      <c r="J28" s="4">
        <v>7</v>
      </c>
      <c r="K28" s="5" t="s">
        <v>2275</v>
      </c>
      <c r="L28" s="5" t="s">
        <v>2773</v>
      </c>
      <c r="M28" s="4">
        <v>7</v>
      </c>
      <c r="N28" s="5" t="s">
        <v>1817</v>
      </c>
      <c r="O28" s="5" t="s">
        <v>531</v>
      </c>
      <c r="P28" s="5" t="s">
        <v>2125</v>
      </c>
      <c r="Q28" s="6">
        <v>0</v>
      </c>
      <c r="R28" s="6">
        <v>25</v>
      </c>
      <c r="S28" s="6">
        <v>25</v>
      </c>
      <c r="T28" s="6">
        <v>25</v>
      </c>
      <c r="U28" s="6">
        <v>25</v>
      </c>
      <c r="V28" s="6">
        <v>100</v>
      </c>
      <c r="W28" s="6">
        <v>25</v>
      </c>
      <c r="X28" s="6">
        <v>25</v>
      </c>
      <c r="Y28" s="6">
        <v>25</v>
      </c>
      <c r="Z28" s="6">
        <v>25</v>
      </c>
      <c r="AA28" s="6">
        <v>100</v>
      </c>
      <c r="AB28" s="21">
        <f t="shared" si="0"/>
        <v>1</v>
      </c>
      <c r="AC28" s="23">
        <f t="shared" si="1"/>
        <v>1</v>
      </c>
      <c r="AD28" s="24" t="str">
        <f t="shared" si="2"/>
        <v>85% a 100%</v>
      </c>
      <c r="AE28" s="26" t="str">
        <f t="shared" si="3"/>
        <v>176000589000101</v>
      </c>
      <c r="AF28" s="26" t="str">
        <f>VLOOKUP(Tabla1[[#This Row],[RUC PROGRAMAS]],Tabla13[[RUC PROGRAMAS]:[Codificado Reportado
USD]],1,0)</f>
        <v>176000589000101</v>
      </c>
      <c r="AG28" s="6">
        <v>10440288.16</v>
      </c>
      <c r="AH28" s="6">
        <v>10277076.24</v>
      </c>
      <c r="AI28" s="21">
        <f t="shared" si="5"/>
        <v>0.98436710582133968</v>
      </c>
      <c r="AJ28" s="26" t="str">
        <f t="shared" si="4"/>
        <v>85% a 100%</v>
      </c>
      <c r="AK28" s="6">
        <v>10440288.159999996</v>
      </c>
      <c r="AL28" s="6">
        <v>10275216.239999995</v>
      </c>
      <c r="AM28" s="5" t="s">
        <v>366</v>
      </c>
      <c r="AN28" s="5" t="s">
        <v>1929</v>
      </c>
      <c r="AO28" s="5" t="s">
        <v>1321</v>
      </c>
      <c r="AP28" s="5" t="s">
        <v>1138</v>
      </c>
      <c r="AQ28" s="5" t="s">
        <v>2326</v>
      </c>
      <c r="AR28" s="5" t="s">
        <v>2671</v>
      </c>
      <c r="AS28" s="7">
        <v>44585.561574074098</v>
      </c>
      <c r="AT28" s="10"/>
    </row>
    <row r="29" spans="1:46" s="1" customFormat="1" ht="50" customHeight="1">
      <c r="A29" s="9">
        <v>2021</v>
      </c>
      <c r="B29" s="5" t="s">
        <v>1886</v>
      </c>
      <c r="C29" s="5" t="str">
        <f>VLOOKUP(Tabla1[[#This Row],[RUC]],[1]ENTIDADES!$A$2:$I$191,2,0)</f>
        <v>GABINETE SECTORIAL DE EDUCACIÓN</v>
      </c>
      <c r="D29" s="5" t="s">
        <v>298</v>
      </c>
      <c r="E29" s="5" t="str">
        <f>VLOOKUP(Tabla1[[#This Row],[RUC]],[1]ENTIDADES!$A$2:$I$191,4,0)</f>
        <v>ZONA 9</v>
      </c>
      <c r="F29" s="5" t="s">
        <v>651</v>
      </c>
      <c r="G29" s="5" t="s">
        <v>1212</v>
      </c>
      <c r="H29" s="29" t="s">
        <v>2771</v>
      </c>
      <c r="I29" s="5">
        <v>1</v>
      </c>
      <c r="J29" s="4">
        <v>2</v>
      </c>
      <c r="K29" s="5" t="s">
        <v>2478</v>
      </c>
      <c r="L29" s="5" t="s">
        <v>2773</v>
      </c>
      <c r="M29" s="4">
        <v>7</v>
      </c>
      <c r="N29" s="5" t="s">
        <v>1817</v>
      </c>
      <c r="O29" s="5" t="s">
        <v>1208</v>
      </c>
      <c r="P29" s="5" t="s">
        <v>227</v>
      </c>
      <c r="Q29" s="6">
        <v>0</v>
      </c>
      <c r="R29" s="6">
        <v>765649</v>
      </c>
      <c r="S29" s="6">
        <v>922940</v>
      </c>
      <c r="T29" s="6">
        <v>935098</v>
      </c>
      <c r="U29" s="6">
        <v>924619</v>
      </c>
      <c r="V29" s="6">
        <v>3548306</v>
      </c>
      <c r="W29" s="6">
        <v>679450</v>
      </c>
      <c r="X29" s="6">
        <v>954336</v>
      </c>
      <c r="Y29" s="6">
        <v>559814</v>
      </c>
      <c r="Z29" s="6">
        <v>585427</v>
      </c>
      <c r="AA29" s="6">
        <v>2779027</v>
      </c>
      <c r="AB29" s="21">
        <f t="shared" si="0"/>
        <v>0.78319823600332106</v>
      </c>
      <c r="AC29" s="23">
        <f t="shared" si="1"/>
        <v>0.78319823600332106</v>
      </c>
      <c r="AD29" s="24" t="str">
        <f t="shared" si="2"/>
        <v>70% a 84,99%</v>
      </c>
      <c r="AE29" s="26" t="str">
        <f t="shared" si="3"/>
        <v>176000589000179</v>
      </c>
      <c r="AF29" s="26" t="str">
        <f>VLOOKUP(Tabla1[[#This Row],[RUC PROGRAMAS]],Tabla13[[RUC PROGRAMAS]:[Codificado Reportado
USD]],1,0)</f>
        <v>176000589000179</v>
      </c>
      <c r="AG29" s="6">
        <v>2876621.43</v>
      </c>
      <c r="AH29" s="6">
        <v>2808159.86</v>
      </c>
      <c r="AI29" s="21">
        <f t="shared" si="5"/>
        <v>0.97620070222448407</v>
      </c>
      <c r="AJ29" s="26" t="str">
        <f t="shared" si="4"/>
        <v>85% a 100%</v>
      </c>
      <c r="AK29" s="6">
        <v>2876621.4299999997</v>
      </c>
      <c r="AL29" s="6">
        <v>2810019.8599999994</v>
      </c>
      <c r="AM29" s="5" t="s">
        <v>1026</v>
      </c>
      <c r="AN29" s="5" t="s">
        <v>568</v>
      </c>
      <c r="AO29" s="5" t="s">
        <v>303</v>
      </c>
      <c r="AP29" s="5" t="s">
        <v>265</v>
      </c>
      <c r="AQ29" s="5" t="s">
        <v>2326</v>
      </c>
      <c r="AR29" s="5" t="s">
        <v>2671</v>
      </c>
      <c r="AS29" s="7">
        <v>44587.382349537002</v>
      </c>
      <c r="AT29" s="10"/>
    </row>
    <row r="30" spans="1:46" s="1" customFormat="1" ht="50" customHeight="1">
      <c r="A30" s="9">
        <v>2021</v>
      </c>
      <c r="B30" s="5" t="s">
        <v>1355</v>
      </c>
      <c r="C30" s="5" t="str">
        <f>VLOOKUP(Tabla1[[#This Row],[RUC]],[1]ENTIDADES!$A$2:$I$191,2,0)</f>
        <v>SIN GABINETE</v>
      </c>
      <c r="D30" s="5" t="s">
        <v>272</v>
      </c>
      <c r="E30" s="5" t="str">
        <f>VLOOKUP(Tabla1[[#This Row],[RUC]],[1]ENTIDADES!$A$2:$I$191,4,0)</f>
        <v>ZONA 3</v>
      </c>
      <c r="F30" s="5" t="s">
        <v>2220</v>
      </c>
      <c r="G30" s="5" t="s">
        <v>748</v>
      </c>
      <c r="H30" s="29" t="s">
        <v>2770</v>
      </c>
      <c r="I30" s="5">
        <v>3</v>
      </c>
      <c r="J30" s="4">
        <v>7</v>
      </c>
      <c r="K30" s="5" t="s">
        <v>2275</v>
      </c>
      <c r="L30" s="5" t="s">
        <v>2776</v>
      </c>
      <c r="M30" s="4">
        <v>14</v>
      </c>
      <c r="N30" s="5" t="s">
        <v>2573</v>
      </c>
      <c r="O30" s="5" t="s">
        <v>1380</v>
      </c>
      <c r="P30" s="5" t="s">
        <v>491</v>
      </c>
      <c r="Q30" s="6">
        <v>0</v>
      </c>
      <c r="R30" s="6">
        <v>25</v>
      </c>
      <c r="S30" s="6">
        <v>25</v>
      </c>
      <c r="T30" s="6">
        <v>25</v>
      </c>
      <c r="U30" s="6">
        <v>25</v>
      </c>
      <c r="V30" s="6">
        <v>100</v>
      </c>
      <c r="W30" s="6">
        <v>25</v>
      </c>
      <c r="X30" s="6">
        <v>25</v>
      </c>
      <c r="Y30" s="6">
        <v>25</v>
      </c>
      <c r="Z30" s="6">
        <v>25</v>
      </c>
      <c r="AA30" s="6">
        <v>100</v>
      </c>
      <c r="AB30" s="21">
        <f t="shared" si="0"/>
        <v>1</v>
      </c>
      <c r="AC30" s="23">
        <f t="shared" si="1"/>
        <v>1</v>
      </c>
      <c r="AD30" s="24" t="str">
        <f t="shared" si="2"/>
        <v>85% a 100%</v>
      </c>
      <c r="AE30" s="26" t="str">
        <f t="shared" si="3"/>
        <v>186000161000101</v>
      </c>
      <c r="AF30" s="26" t="str">
        <f>VLOOKUP(Tabla1[[#This Row],[RUC PROGRAMAS]],Tabla13[[RUC PROGRAMAS]:[Codificado Reportado
USD]],1,0)</f>
        <v>186000161000101</v>
      </c>
      <c r="AG30" s="6">
        <v>97919.09</v>
      </c>
      <c r="AH30" s="6">
        <v>97567.31</v>
      </c>
      <c r="AI30" s="21">
        <f t="shared" si="5"/>
        <v>0.99640744210347543</v>
      </c>
      <c r="AJ30" s="26" t="str">
        <f t="shared" si="4"/>
        <v>85% a 100%</v>
      </c>
      <c r="AK30" s="6">
        <v>97919.090000000011</v>
      </c>
      <c r="AL30" s="6">
        <v>97567.310000000012</v>
      </c>
      <c r="AM30" s="5" t="s">
        <v>958</v>
      </c>
      <c r="AN30" s="5" t="s">
        <v>783</v>
      </c>
      <c r="AO30" s="5" t="s">
        <v>783</v>
      </c>
      <c r="AP30" s="5" t="s">
        <v>783</v>
      </c>
      <c r="AQ30" s="5" t="s">
        <v>1988</v>
      </c>
      <c r="AR30" s="5" t="s">
        <v>906</v>
      </c>
      <c r="AS30" s="7">
        <v>44592.711319444403</v>
      </c>
      <c r="AT30" s="10"/>
    </row>
    <row r="31" spans="1:46" s="1" customFormat="1" ht="50" customHeight="1">
      <c r="A31" s="9">
        <v>2021</v>
      </c>
      <c r="B31" s="5" t="s">
        <v>1355</v>
      </c>
      <c r="C31" s="5" t="str">
        <f>VLOOKUP(Tabla1[[#This Row],[RUC]],[1]ENTIDADES!$A$2:$I$191,2,0)</f>
        <v>SIN GABINETE</v>
      </c>
      <c r="D31" s="5" t="s">
        <v>272</v>
      </c>
      <c r="E31" s="5" t="str">
        <f>VLOOKUP(Tabla1[[#This Row],[RUC]],[1]ENTIDADES!$A$2:$I$191,4,0)</f>
        <v>ZONA 3</v>
      </c>
      <c r="F31" s="5" t="s">
        <v>651</v>
      </c>
      <c r="G31" s="5" t="s">
        <v>414</v>
      </c>
      <c r="H31" s="29" t="s">
        <v>2771</v>
      </c>
      <c r="I31" s="5">
        <v>1</v>
      </c>
      <c r="J31" s="4">
        <v>2</v>
      </c>
      <c r="K31" s="5" t="s">
        <v>2478</v>
      </c>
      <c r="L31" s="5" t="s">
        <v>2773</v>
      </c>
      <c r="M31" s="4">
        <v>7</v>
      </c>
      <c r="N31" s="5" t="s">
        <v>1817</v>
      </c>
      <c r="O31" s="5" t="s">
        <v>2252</v>
      </c>
      <c r="P31" s="5" t="s">
        <v>2230</v>
      </c>
      <c r="Q31" s="6">
        <v>33300</v>
      </c>
      <c r="R31" s="6">
        <v>3000</v>
      </c>
      <c r="S31" s="6">
        <v>3000</v>
      </c>
      <c r="T31" s="6">
        <v>3000</v>
      </c>
      <c r="U31" s="6">
        <v>3000</v>
      </c>
      <c r="V31" s="6">
        <v>12000</v>
      </c>
      <c r="W31" s="6">
        <v>3000</v>
      </c>
      <c r="X31" s="6">
        <v>3000</v>
      </c>
      <c r="Y31" s="6">
        <v>3000</v>
      </c>
      <c r="Z31" s="6">
        <v>3000</v>
      </c>
      <c r="AA31" s="6">
        <v>12000</v>
      </c>
      <c r="AB31" s="21">
        <f t="shared" si="0"/>
        <v>1</v>
      </c>
      <c r="AC31" s="23">
        <f t="shared" si="1"/>
        <v>1</v>
      </c>
      <c r="AD31" s="24" t="str">
        <f t="shared" si="2"/>
        <v>85% a 100%</v>
      </c>
      <c r="AE31" s="26" t="str">
        <f t="shared" si="3"/>
        <v>186000161000179</v>
      </c>
      <c r="AF31" s="26" t="str">
        <f>VLOOKUP(Tabla1[[#This Row],[RUC PROGRAMAS]],Tabla13[[RUC PROGRAMAS]:[Codificado Reportado
USD]],1,0)</f>
        <v>186000161000179</v>
      </c>
      <c r="AG31" s="6">
        <v>59436.85</v>
      </c>
      <c r="AH31" s="6">
        <v>59404.45</v>
      </c>
      <c r="AI31" s="21">
        <f t="shared" si="5"/>
        <v>0.9994548836285907</v>
      </c>
      <c r="AJ31" s="26" t="str">
        <f t="shared" si="4"/>
        <v>85% a 100%</v>
      </c>
      <c r="AK31" s="6">
        <v>59436.849999999991</v>
      </c>
      <c r="AL31" s="6">
        <v>59404.45</v>
      </c>
      <c r="AM31" s="5" t="s">
        <v>2410</v>
      </c>
      <c r="AN31" s="5" t="s">
        <v>2236</v>
      </c>
      <c r="AO31" s="5" t="s">
        <v>329</v>
      </c>
      <c r="AP31" s="5" t="s">
        <v>81</v>
      </c>
      <c r="AQ31" s="5" t="s">
        <v>1988</v>
      </c>
      <c r="AR31" s="5" t="s">
        <v>906</v>
      </c>
      <c r="AS31" s="7">
        <v>44592.711377314801</v>
      </c>
      <c r="AT31" s="10"/>
    </row>
    <row r="32" spans="1:46" s="1" customFormat="1" ht="50" customHeight="1">
      <c r="A32" s="9">
        <v>2021</v>
      </c>
      <c r="B32" s="5" t="s">
        <v>1671</v>
      </c>
      <c r="C32" s="5" t="str">
        <f>VLOOKUP(Tabla1[[#This Row],[RUC]],[1]ENTIDADES!$A$2:$I$191,2,0)</f>
        <v>SIN GABINETE</v>
      </c>
      <c r="D32" s="5" t="s">
        <v>2586</v>
      </c>
      <c r="E32" s="5" t="str">
        <f>VLOOKUP(Tabla1[[#This Row],[RUC]],[1]ENTIDADES!$A$2:$I$191,4,0)</f>
        <v>ZONA 9</v>
      </c>
      <c r="F32" s="5" t="s">
        <v>2220</v>
      </c>
      <c r="G32" s="5" t="s">
        <v>748</v>
      </c>
      <c r="H32" s="29" t="s">
        <v>2770</v>
      </c>
      <c r="I32" s="5">
        <v>3</v>
      </c>
      <c r="J32" s="4">
        <v>7</v>
      </c>
      <c r="K32" s="5" t="s">
        <v>2275</v>
      </c>
      <c r="L32" s="5" t="s">
        <v>2774</v>
      </c>
      <c r="M32" s="4">
        <v>10</v>
      </c>
      <c r="N32" s="5" t="s">
        <v>561</v>
      </c>
      <c r="O32" s="5" t="s">
        <v>1380</v>
      </c>
      <c r="P32" s="5" t="s">
        <v>491</v>
      </c>
      <c r="Q32" s="6">
        <v>100</v>
      </c>
      <c r="R32" s="6">
        <v>25</v>
      </c>
      <c r="S32" s="6">
        <v>25</v>
      </c>
      <c r="T32" s="6">
        <v>25</v>
      </c>
      <c r="U32" s="6">
        <v>25</v>
      </c>
      <c r="V32" s="6">
        <v>100</v>
      </c>
      <c r="W32" s="6">
        <v>25</v>
      </c>
      <c r="X32" s="6">
        <v>25</v>
      </c>
      <c r="Y32" s="6">
        <v>25</v>
      </c>
      <c r="Z32" s="6">
        <v>25</v>
      </c>
      <c r="AA32" s="6">
        <v>100</v>
      </c>
      <c r="AB32" s="21">
        <f t="shared" si="0"/>
        <v>1</v>
      </c>
      <c r="AC32" s="23">
        <f t="shared" si="1"/>
        <v>1</v>
      </c>
      <c r="AD32" s="24" t="str">
        <f t="shared" si="2"/>
        <v>85% a 100%</v>
      </c>
      <c r="AE32" s="26" t="str">
        <f t="shared" si="3"/>
        <v>176815752000101</v>
      </c>
      <c r="AF32" s="26" t="str">
        <f>VLOOKUP(Tabla1[[#This Row],[RUC PROGRAMAS]],Tabla13[[RUC PROGRAMAS]:[Codificado Reportado
USD]],1,0)</f>
        <v>176815752000101</v>
      </c>
      <c r="AG32" s="6">
        <v>4578512.0999999996</v>
      </c>
      <c r="AH32" s="6">
        <v>4029015.7</v>
      </c>
      <c r="AI32" s="21">
        <f t="shared" si="5"/>
        <v>0.87998363048991413</v>
      </c>
      <c r="AJ32" s="26" t="str">
        <f t="shared" si="4"/>
        <v>85% a 100%</v>
      </c>
      <c r="AK32" s="6">
        <v>4578512.0999999996</v>
      </c>
      <c r="AL32" s="6">
        <v>4029015.6999999997</v>
      </c>
      <c r="AM32" s="5" t="s">
        <v>1741</v>
      </c>
      <c r="AN32" s="5" t="s">
        <v>2378</v>
      </c>
      <c r="AO32" s="5" t="s">
        <v>2378</v>
      </c>
      <c r="AP32" s="5" t="s">
        <v>525</v>
      </c>
      <c r="AQ32" s="5" t="s">
        <v>99</v>
      </c>
      <c r="AR32" s="5" t="s">
        <v>1748</v>
      </c>
      <c r="AS32" s="7">
        <v>44578.430150462998</v>
      </c>
      <c r="AT32" s="10"/>
    </row>
    <row r="33" spans="1:46" s="1" customFormat="1" ht="50" customHeight="1">
      <c r="A33" s="9">
        <v>2021</v>
      </c>
      <c r="B33" s="5" t="s">
        <v>1671</v>
      </c>
      <c r="C33" s="5" t="str">
        <f>VLOOKUP(Tabla1[[#This Row],[RUC]],[1]ENTIDADES!$A$2:$I$191,2,0)</f>
        <v>SIN GABINETE</v>
      </c>
      <c r="D33" s="5" t="s">
        <v>2586</v>
      </c>
      <c r="E33" s="5" t="str">
        <f>VLOOKUP(Tabla1[[#This Row],[RUC]],[1]ENTIDADES!$A$2:$I$191,4,0)</f>
        <v>ZONA 9</v>
      </c>
      <c r="F33" s="5" t="s">
        <v>1405</v>
      </c>
      <c r="G33" s="5" t="s">
        <v>2334</v>
      </c>
      <c r="H33" s="29" t="s">
        <v>2771</v>
      </c>
      <c r="I33" s="5">
        <v>3</v>
      </c>
      <c r="J33" s="4">
        <v>9</v>
      </c>
      <c r="K33" s="5" t="s">
        <v>2067</v>
      </c>
      <c r="L33" s="5" t="s">
        <v>2774</v>
      </c>
      <c r="M33" s="4">
        <v>10</v>
      </c>
      <c r="N33" s="5" t="s">
        <v>561</v>
      </c>
      <c r="O33" s="5" t="s">
        <v>1356</v>
      </c>
      <c r="P33" s="5" t="s">
        <v>491</v>
      </c>
      <c r="Q33" s="6">
        <v>100</v>
      </c>
      <c r="R33" s="6">
        <v>25</v>
      </c>
      <c r="S33" s="6">
        <v>25</v>
      </c>
      <c r="T33" s="6">
        <v>25</v>
      </c>
      <c r="U33" s="6">
        <v>25</v>
      </c>
      <c r="V33" s="6">
        <v>100</v>
      </c>
      <c r="W33" s="6">
        <v>25</v>
      </c>
      <c r="X33" s="6">
        <v>25</v>
      </c>
      <c r="Y33" s="6">
        <v>25</v>
      </c>
      <c r="Z33" s="6">
        <v>25</v>
      </c>
      <c r="AA33" s="6">
        <v>100</v>
      </c>
      <c r="AB33" s="21">
        <f t="shared" si="0"/>
        <v>1</v>
      </c>
      <c r="AC33" s="23">
        <f t="shared" si="1"/>
        <v>1</v>
      </c>
      <c r="AD33" s="24" t="str">
        <f t="shared" si="2"/>
        <v>85% a 100%</v>
      </c>
      <c r="AE33" s="26" t="str">
        <f t="shared" si="3"/>
        <v>176815752000191</v>
      </c>
      <c r="AF33" s="26" t="str">
        <f>VLOOKUP(Tabla1[[#This Row],[RUC PROGRAMAS]],Tabla13[[RUC PROGRAMAS]:[Codificado Reportado
USD]],1,0)</f>
        <v>176815752000191</v>
      </c>
      <c r="AG33" s="6">
        <v>8211627.8200000003</v>
      </c>
      <c r="AH33" s="6">
        <v>7896728.8899999997</v>
      </c>
      <c r="AI33" s="21">
        <f t="shared" si="5"/>
        <v>0.96165206985720397</v>
      </c>
      <c r="AJ33" s="26" t="str">
        <f t="shared" si="4"/>
        <v>85% a 100%</v>
      </c>
      <c r="AK33" s="6">
        <v>8211627.8199999994</v>
      </c>
      <c r="AL33" s="6">
        <v>7896728.8899999997</v>
      </c>
      <c r="AM33" s="5" t="s">
        <v>880</v>
      </c>
      <c r="AN33" s="5" t="s">
        <v>880</v>
      </c>
      <c r="AO33" s="5" t="s">
        <v>880</v>
      </c>
      <c r="AP33" s="5" t="s">
        <v>1688</v>
      </c>
      <c r="AQ33" s="5" t="s">
        <v>99</v>
      </c>
      <c r="AR33" s="5" t="s">
        <v>1748</v>
      </c>
      <c r="AS33" s="7">
        <v>44578.445729166699</v>
      </c>
      <c r="AT33" s="10"/>
    </row>
    <row r="34" spans="1:46" s="1" customFormat="1" ht="50" customHeight="1">
      <c r="A34" s="9">
        <v>2021</v>
      </c>
      <c r="B34" s="5" t="s">
        <v>433</v>
      </c>
      <c r="C34" s="5" t="str">
        <f>VLOOKUP(Tabla1[[#This Row],[RUC]],[1]ENTIDADES!$A$2:$I$191,2,0)</f>
        <v>GABINETE SECTORIAL DE SEGURIDAD</v>
      </c>
      <c r="D34" s="5" t="s">
        <v>1649</v>
      </c>
      <c r="E34" s="5" t="str">
        <f>VLOOKUP(Tabla1[[#This Row],[RUC]],[1]ENTIDADES!$A$2:$I$191,4,0)</f>
        <v>ZONA 9</v>
      </c>
      <c r="F34" s="5" t="s">
        <v>2220</v>
      </c>
      <c r="G34" s="5" t="s">
        <v>748</v>
      </c>
      <c r="H34" s="29" t="s">
        <v>2770</v>
      </c>
      <c r="I34" s="5">
        <v>3</v>
      </c>
      <c r="J34" s="4">
        <v>9</v>
      </c>
      <c r="K34" s="5" t="s">
        <v>2067</v>
      </c>
      <c r="L34" s="5" t="s">
        <v>2774</v>
      </c>
      <c r="M34" s="4">
        <v>10</v>
      </c>
      <c r="N34" s="5" t="s">
        <v>561</v>
      </c>
      <c r="O34" s="5" t="s">
        <v>2185</v>
      </c>
      <c r="P34" s="5" t="s">
        <v>2521</v>
      </c>
      <c r="Q34" s="6">
        <v>6834</v>
      </c>
      <c r="R34" s="6">
        <v>25</v>
      </c>
      <c r="S34" s="6">
        <v>25</v>
      </c>
      <c r="T34" s="6">
        <v>25</v>
      </c>
      <c r="U34" s="6">
        <v>25</v>
      </c>
      <c r="V34" s="6">
        <v>100</v>
      </c>
      <c r="W34" s="6">
        <v>25</v>
      </c>
      <c r="X34" s="6">
        <v>25</v>
      </c>
      <c r="Y34" s="6">
        <v>25</v>
      </c>
      <c r="Z34" s="6">
        <v>25</v>
      </c>
      <c r="AA34" s="6">
        <v>100</v>
      </c>
      <c r="AB34" s="21">
        <f t="shared" si="0"/>
        <v>1</v>
      </c>
      <c r="AC34" s="23">
        <f t="shared" si="1"/>
        <v>1</v>
      </c>
      <c r="AD34" s="24" t="str">
        <f t="shared" si="2"/>
        <v>85% a 100%</v>
      </c>
      <c r="AE34" s="26" t="str">
        <f t="shared" si="3"/>
        <v>176819111000101</v>
      </c>
      <c r="AF34" s="26" t="str">
        <f>VLOOKUP(Tabla1[[#This Row],[RUC PROGRAMAS]],Tabla13[[RUC PROGRAMAS]:[Codificado Reportado
USD]],1,0)</f>
        <v>176819111000101</v>
      </c>
      <c r="AG34" s="6">
        <v>23733094.93</v>
      </c>
      <c r="AH34" s="6">
        <v>23721057.030000001</v>
      </c>
      <c r="AI34" s="21">
        <f t="shared" si="5"/>
        <v>0.99949278001729214</v>
      </c>
      <c r="AJ34" s="26" t="str">
        <f t="shared" ref="AJ34:AJ65" si="6">IF(AI34&gt;=85%,"85% a 100%",IF(AND(AI34&gt;=70%,AI34&lt;85%),"70% a 84,99%","0% a 69,99%"))</f>
        <v>85% a 100%</v>
      </c>
      <c r="AK34" s="6">
        <v>23733094.930000011</v>
      </c>
      <c r="AL34" s="6">
        <v>23721057.030000009</v>
      </c>
      <c r="AM34" s="5" t="s">
        <v>1309</v>
      </c>
      <c r="AN34" s="5" t="s">
        <v>2016</v>
      </c>
      <c r="AO34" s="5" t="s">
        <v>2047</v>
      </c>
      <c r="AP34" s="5" t="s">
        <v>1994</v>
      </c>
      <c r="AQ34" s="5" t="s">
        <v>592</v>
      </c>
      <c r="AR34" s="5" t="s">
        <v>835</v>
      </c>
      <c r="AS34" s="7">
        <v>44592.554618055598</v>
      </c>
      <c r="AT34" s="10"/>
    </row>
    <row r="35" spans="1:46" s="1" customFormat="1" ht="50" customHeight="1">
      <c r="A35" s="9">
        <v>2021</v>
      </c>
      <c r="B35" s="5" t="s">
        <v>304</v>
      </c>
      <c r="C35" s="5" t="str">
        <f>VLOOKUP(Tabla1[[#This Row],[RUC]],[1]ENTIDADES!$A$2:$I$191,2,0)</f>
        <v>GABINETE SECTORIAL PRODUCTIVO</v>
      </c>
      <c r="D35" s="5" t="s">
        <v>666</v>
      </c>
      <c r="E35" s="5" t="str">
        <f>VLOOKUP(Tabla1[[#This Row],[RUC]],[1]ENTIDADES!$A$2:$I$191,4,0)</f>
        <v>ZONA 6</v>
      </c>
      <c r="F35" s="5" t="s">
        <v>2220</v>
      </c>
      <c r="G35" s="5" t="s">
        <v>748</v>
      </c>
      <c r="H35" s="29" t="s">
        <v>2770</v>
      </c>
      <c r="I35" s="5">
        <v>3</v>
      </c>
      <c r="J35" s="4">
        <v>7</v>
      </c>
      <c r="K35" s="5" t="s">
        <v>2275</v>
      </c>
      <c r="L35" s="5" t="s">
        <v>2776</v>
      </c>
      <c r="M35" s="4">
        <v>15</v>
      </c>
      <c r="N35" s="5" t="s">
        <v>411</v>
      </c>
      <c r="O35" s="5" t="s">
        <v>218</v>
      </c>
      <c r="P35" s="5" t="s">
        <v>2561</v>
      </c>
      <c r="Q35" s="6">
        <v>0</v>
      </c>
      <c r="R35" s="6">
        <v>25</v>
      </c>
      <c r="S35" s="6">
        <v>25</v>
      </c>
      <c r="T35" s="6">
        <v>25</v>
      </c>
      <c r="U35" s="6">
        <v>25</v>
      </c>
      <c r="V35" s="6">
        <v>100</v>
      </c>
      <c r="W35" s="6">
        <v>25</v>
      </c>
      <c r="X35" s="6">
        <v>25</v>
      </c>
      <c r="Y35" s="6">
        <v>0</v>
      </c>
      <c r="Z35" s="6">
        <v>50</v>
      </c>
      <c r="AA35" s="6">
        <v>100</v>
      </c>
      <c r="AB35" s="21">
        <f t="shared" si="0"/>
        <v>1</v>
      </c>
      <c r="AC35" s="23">
        <f t="shared" si="1"/>
        <v>1</v>
      </c>
      <c r="AD35" s="24" t="str">
        <f t="shared" si="2"/>
        <v>85% a 100%</v>
      </c>
      <c r="AE35" s="26" t="str">
        <f t="shared" si="3"/>
        <v>016004626000101</v>
      </c>
      <c r="AF35" s="26" t="str">
        <f>VLOOKUP(Tabla1[[#This Row],[RUC PROGRAMAS]],Tabla13[[RUC PROGRAMAS]:[Codificado Reportado
USD]],1,0)</f>
        <v>016004626000101</v>
      </c>
      <c r="AG35" s="6">
        <v>414664.2</v>
      </c>
      <c r="AH35" s="6">
        <v>414512.83</v>
      </c>
      <c r="AI35" s="21">
        <f t="shared" si="5"/>
        <v>0.99963495763560006</v>
      </c>
      <c r="AJ35" s="26" t="str">
        <f t="shared" si="6"/>
        <v>85% a 100%</v>
      </c>
      <c r="AK35" s="6">
        <v>414664.19999999995</v>
      </c>
      <c r="AL35" s="6">
        <v>414512.82999999996</v>
      </c>
      <c r="AM35" s="5" t="s">
        <v>1272</v>
      </c>
      <c r="AN35" s="5" t="s">
        <v>1607</v>
      </c>
      <c r="AO35" s="5" t="s">
        <v>1875</v>
      </c>
      <c r="AP35" s="5" t="s">
        <v>150</v>
      </c>
      <c r="AQ35" s="5" t="s">
        <v>1686</v>
      </c>
      <c r="AR35" s="5" t="s">
        <v>2648</v>
      </c>
      <c r="AS35" s="7">
        <v>44586.636076388902</v>
      </c>
      <c r="AT35" s="10"/>
    </row>
    <row r="36" spans="1:46" s="1" customFormat="1" ht="50" customHeight="1">
      <c r="A36" s="9">
        <v>2021</v>
      </c>
      <c r="B36" s="5" t="s">
        <v>304</v>
      </c>
      <c r="C36" s="5" t="str">
        <f>VLOOKUP(Tabla1[[#This Row],[RUC]],[1]ENTIDADES!$A$2:$I$191,2,0)</f>
        <v>GABINETE SECTORIAL PRODUCTIVO</v>
      </c>
      <c r="D36" s="5" t="s">
        <v>666</v>
      </c>
      <c r="E36" s="5" t="str">
        <f>VLOOKUP(Tabla1[[#This Row],[RUC]],[1]ENTIDADES!$A$2:$I$191,4,0)</f>
        <v>ZONA 6</v>
      </c>
      <c r="F36" s="5" t="s">
        <v>1884</v>
      </c>
      <c r="G36" s="5" t="s">
        <v>2351</v>
      </c>
      <c r="H36" s="29" t="s">
        <v>2771</v>
      </c>
      <c r="I36" s="5">
        <v>2</v>
      </c>
      <c r="J36" s="4">
        <v>5</v>
      </c>
      <c r="K36" s="5" t="s">
        <v>2602</v>
      </c>
      <c r="L36" s="5" t="s">
        <v>2773</v>
      </c>
      <c r="M36" s="4">
        <v>8</v>
      </c>
      <c r="N36" s="5" t="s">
        <v>838</v>
      </c>
      <c r="O36" s="5" t="s">
        <v>1333</v>
      </c>
      <c r="P36" s="5" t="s">
        <v>2495</v>
      </c>
      <c r="Q36" s="6">
        <v>0</v>
      </c>
      <c r="R36" s="6">
        <v>0</v>
      </c>
      <c r="S36" s="6">
        <v>0</v>
      </c>
      <c r="T36" s="6">
        <v>0</v>
      </c>
      <c r="U36" s="6">
        <v>0</v>
      </c>
      <c r="V36" s="6">
        <v>0</v>
      </c>
      <c r="W36" s="6">
        <v>0</v>
      </c>
      <c r="X36" s="6">
        <v>0</v>
      </c>
      <c r="Y36" s="6">
        <v>0</v>
      </c>
      <c r="Z36" s="6">
        <v>0</v>
      </c>
      <c r="AA36" s="6">
        <v>0</v>
      </c>
      <c r="AB36" s="21" t="e">
        <f t="shared" si="0"/>
        <v>#DIV/0!</v>
      </c>
      <c r="AC36" s="23" t="e">
        <f t="shared" si="1"/>
        <v>#DIV/0!</v>
      </c>
      <c r="AD36" s="24" t="e">
        <f t="shared" si="2"/>
        <v>#DIV/0!</v>
      </c>
      <c r="AE36" s="26" t="str">
        <f t="shared" si="3"/>
        <v>016004626000176</v>
      </c>
      <c r="AF36" s="26" t="str">
        <f>VLOOKUP(Tabla1[[#This Row],[RUC PROGRAMAS]],Tabla13[[RUC PROGRAMAS]:[Codificado Reportado
USD]],1,0)</f>
        <v>016004626000176</v>
      </c>
      <c r="AG36" s="6">
        <v>43651.13</v>
      </c>
      <c r="AH36" s="6">
        <v>43553.64</v>
      </c>
      <c r="AI36" s="21">
        <f t="shared" si="5"/>
        <v>0.99776660993655841</v>
      </c>
      <c r="AJ36" s="26" t="str">
        <f t="shared" si="6"/>
        <v>85% a 100%</v>
      </c>
      <c r="AK36" s="6">
        <v>43651.13</v>
      </c>
      <c r="AL36" s="6">
        <v>43553.64</v>
      </c>
      <c r="AM36" s="5" t="s">
        <v>2137</v>
      </c>
      <c r="AN36" s="5" t="s">
        <v>1019</v>
      </c>
      <c r="AO36" s="5" t="s">
        <v>1875</v>
      </c>
      <c r="AP36" s="5" t="s">
        <v>150</v>
      </c>
      <c r="AQ36" s="5" t="s">
        <v>1686</v>
      </c>
      <c r="AR36" s="5" t="s">
        <v>2648</v>
      </c>
      <c r="AS36" s="7">
        <v>44586.635914351798</v>
      </c>
      <c r="AT36" s="10"/>
    </row>
    <row r="37" spans="1:46" s="1" customFormat="1" ht="50" customHeight="1">
      <c r="A37" s="9">
        <v>2021</v>
      </c>
      <c r="B37" s="5" t="s">
        <v>2600</v>
      </c>
      <c r="C37" s="5" t="str">
        <f>VLOOKUP(Tabla1[[#This Row],[RUC]],[1]ENTIDADES!$A$2:$I$191,2,0)</f>
        <v>GABINETE SECTORIAL ECONÓMICO</v>
      </c>
      <c r="D37" s="5" t="s">
        <v>599</v>
      </c>
      <c r="E37" s="5" t="str">
        <f>VLOOKUP(Tabla1[[#This Row],[RUC]],[1]ENTIDADES!$A$2:$I$191,4,0)</f>
        <v>ZONA 8</v>
      </c>
      <c r="F37" s="5" t="s">
        <v>2220</v>
      </c>
      <c r="G37" s="5" t="s">
        <v>748</v>
      </c>
      <c r="H37" s="29" t="s">
        <v>2770</v>
      </c>
      <c r="I37" s="5">
        <v>3</v>
      </c>
      <c r="J37" s="4">
        <v>7</v>
      </c>
      <c r="K37" s="5" t="s">
        <v>2275</v>
      </c>
      <c r="L37" s="5" t="s">
        <v>2776</v>
      </c>
      <c r="M37" s="4">
        <v>14</v>
      </c>
      <c r="N37" s="5" t="s">
        <v>2573</v>
      </c>
      <c r="O37" s="5" t="s">
        <v>2185</v>
      </c>
      <c r="P37" s="5" t="s">
        <v>2125</v>
      </c>
      <c r="Q37" s="6">
        <v>98.04</v>
      </c>
      <c r="R37" s="6">
        <v>25</v>
      </c>
      <c r="S37" s="6">
        <v>25</v>
      </c>
      <c r="T37" s="6">
        <v>25</v>
      </c>
      <c r="U37" s="6">
        <v>25</v>
      </c>
      <c r="V37" s="6">
        <v>100</v>
      </c>
      <c r="W37" s="6">
        <v>22.8</v>
      </c>
      <c r="X37" s="6">
        <v>23.53</v>
      </c>
      <c r="Y37" s="6">
        <v>23.14</v>
      </c>
      <c r="Z37" s="6">
        <v>21.68</v>
      </c>
      <c r="AA37" s="6">
        <v>91.15</v>
      </c>
      <c r="AB37" s="21">
        <f t="shared" si="0"/>
        <v>0.91150000000000009</v>
      </c>
      <c r="AC37" s="23">
        <f t="shared" si="1"/>
        <v>0.91150000000000009</v>
      </c>
      <c r="AD37" s="24" t="str">
        <f t="shared" si="2"/>
        <v>85% a 100%</v>
      </c>
      <c r="AE37" s="26" t="str">
        <f t="shared" si="3"/>
        <v>096858957000101</v>
      </c>
      <c r="AF37" s="26" t="str">
        <f>VLOOKUP(Tabla1[[#This Row],[RUC PROGRAMAS]],Tabla13[[RUC PROGRAMAS]:[Codificado Reportado
USD]],1,0)</f>
        <v>096858957000101</v>
      </c>
      <c r="AG37" s="6">
        <v>4961001.51</v>
      </c>
      <c r="AH37" s="6">
        <v>4933647.3499999996</v>
      </c>
      <c r="AI37" s="21">
        <f t="shared" si="5"/>
        <v>0.99448616172664694</v>
      </c>
      <c r="AJ37" s="26" t="str">
        <f t="shared" si="6"/>
        <v>85% a 100%</v>
      </c>
      <c r="AK37" s="6">
        <v>4961001.51</v>
      </c>
      <c r="AL37" s="6">
        <v>4933647.3499999996</v>
      </c>
      <c r="AM37" s="5" t="s">
        <v>859</v>
      </c>
      <c r="AN37" s="5" t="s">
        <v>98</v>
      </c>
      <c r="AO37" s="5" t="s">
        <v>1611</v>
      </c>
      <c r="AP37" s="5" t="s">
        <v>1664</v>
      </c>
      <c r="AQ37" s="5" t="s">
        <v>2310</v>
      </c>
      <c r="AR37" s="5" t="s">
        <v>377</v>
      </c>
      <c r="AS37" s="7">
        <v>44588.415937500002</v>
      </c>
      <c r="AT37" s="10"/>
    </row>
    <row r="38" spans="1:46" s="1" customFormat="1" ht="50" customHeight="1">
      <c r="A38" s="9">
        <v>2021</v>
      </c>
      <c r="B38" s="5" t="s">
        <v>2600</v>
      </c>
      <c r="C38" s="5" t="str">
        <f>VLOOKUP(Tabla1[[#This Row],[RUC]],[1]ENTIDADES!$A$2:$I$191,2,0)</f>
        <v>GABINETE SECTORIAL ECONÓMICO</v>
      </c>
      <c r="D38" s="5" t="s">
        <v>599</v>
      </c>
      <c r="E38" s="5" t="str">
        <f>VLOOKUP(Tabla1[[#This Row],[RUC]],[1]ENTIDADES!$A$2:$I$191,4,0)</f>
        <v>ZONA 8</v>
      </c>
      <c r="F38" s="5" t="s">
        <v>1631</v>
      </c>
      <c r="G38" s="5" t="s">
        <v>170</v>
      </c>
      <c r="H38" s="29" t="s">
        <v>2771</v>
      </c>
      <c r="I38" s="5">
        <v>1</v>
      </c>
      <c r="J38" s="4">
        <v>1</v>
      </c>
      <c r="K38" s="5" t="s">
        <v>55</v>
      </c>
      <c r="L38" s="5" t="s">
        <v>2774</v>
      </c>
      <c r="M38" s="4">
        <v>9</v>
      </c>
      <c r="N38" s="5" t="s">
        <v>1967</v>
      </c>
      <c r="O38" s="5" t="s">
        <v>826</v>
      </c>
      <c r="P38" s="5" t="s">
        <v>227</v>
      </c>
      <c r="Q38" s="6">
        <v>1.32</v>
      </c>
      <c r="R38" s="6">
        <v>2.15</v>
      </c>
      <c r="S38" s="6">
        <v>2.15</v>
      </c>
      <c r="T38" s="6">
        <v>2.14</v>
      </c>
      <c r="U38" s="6">
        <v>2.14</v>
      </c>
      <c r="V38" s="6">
        <v>8.58</v>
      </c>
      <c r="W38" s="6">
        <v>2.11</v>
      </c>
      <c r="X38" s="6">
        <v>2.02</v>
      </c>
      <c r="Y38" s="6">
        <v>2</v>
      </c>
      <c r="Z38" s="6">
        <v>1.88</v>
      </c>
      <c r="AA38" s="6">
        <v>8.01</v>
      </c>
      <c r="AB38" s="21">
        <f t="shared" si="0"/>
        <v>0.93356643356643354</v>
      </c>
      <c r="AC38" s="23">
        <f t="shared" si="1"/>
        <v>0.93356643356643354</v>
      </c>
      <c r="AD38" s="24" t="str">
        <f t="shared" si="2"/>
        <v>85% a 100%</v>
      </c>
      <c r="AE38" s="26" t="str">
        <f t="shared" si="3"/>
        <v>096858957000155</v>
      </c>
      <c r="AF38" s="26" t="str">
        <f>VLOOKUP(Tabla1[[#This Row],[RUC PROGRAMAS]],Tabla13[[RUC PROGRAMAS]:[Codificado Reportado
USD]],1,0)</f>
        <v>096858957000155</v>
      </c>
      <c r="AG38" s="6">
        <v>98905792.950000003</v>
      </c>
      <c r="AH38" s="6">
        <v>98414487.700000003</v>
      </c>
      <c r="AI38" s="21">
        <f t="shared" si="5"/>
        <v>0.99503259379105968</v>
      </c>
      <c r="AJ38" s="26" t="str">
        <f t="shared" si="6"/>
        <v>85% a 100%</v>
      </c>
      <c r="AK38" s="6">
        <v>98905792.949999988</v>
      </c>
      <c r="AL38" s="6">
        <v>98414487.699999988</v>
      </c>
      <c r="AM38" s="5" t="s">
        <v>1993</v>
      </c>
      <c r="AN38" s="5" t="s">
        <v>650</v>
      </c>
      <c r="AO38" s="5" t="s">
        <v>601</v>
      </c>
      <c r="AP38" s="5" t="s">
        <v>1833</v>
      </c>
      <c r="AQ38" s="5" t="s">
        <v>2310</v>
      </c>
      <c r="AR38" s="5" t="s">
        <v>377</v>
      </c>
      <c r="AS38" s="7">
        <v>44588.416365740697</v>
      </c>
      <c r="AT38" s="10"/>
    </row>
    <row r="39" spans="1:46" s="1" customFormat="1" ht="50" customHeight="1">
      <c r="A39" s="9">
        <v>2021</v>
      </c>
      <c r="B39" s="5" t="s">
        <v>2600</v>
      </c>
      <c r="C39" s="5" t="str">
        <f>VLOOKUP(Tabla1[[#This Row],[RUC]],[1]ENTIDADES!$A$2:$I$191,2,0)</f>
        <v>GABINETE SECTORIAL ECONÓMICO</v>
      </c>
      <c r="D39" s="5" t="s">
        <v>599</v>
      </c>
      <c r="E39" s="5" t="str">
        <f>VLOOKUP(Tabla1[[#This Row],[RUC]],[1]ENTIDADES!$A$2:$I$191,4,0)</f>
        <v>ZONA 8</v>
      </c>
      <c r="F39" s="5" t="s">
        <v>510</v>
      </c>
      <c r="G39" s="5" t="s">
        <v>404</v>
      </c>
      <c r="H39" s="29" t="s">
        <v>2771</v>
      </c>
      <c r="I39" s="5">
        <v>1</v>
      </c>
      <c r="J39" s="4">
        <v>1</v>
      </c>
      <c r="K39" s="5" t="s">
        <v>55</v>
      </c>
      <c r="L39" s="5" t="s">
        <v>2774</v>
      </c>
      <c r="M39" s="4">
        <v>9</v>
      </c>
      <c r="N39" s="5" t="s">
        <v>1967</v>
      </c>
      <c r="O39" s="5" t="s">
        <v>2488</v>
      </c>
      <c r="P39" s="5" t="s">
        <v>227</v>
      </c>
      <c r="Q39" s="6">
        <v>17.95</v>
      </c>
      <c r="R39" s="6">
        <v>18.93</v>
      </c>
      <c r="S39" s="6">
        <v>18.93</v>
      </c>
      <c r="T39" s="6">
        <v>18.95</v>
      </c>
      <c r="U39" s="6">
        <v>18.95</v>
      </c>
      <c r="V39" s="6">
        <v>75.760000000000005</v>
      </c>
      <c r="W39" s="6">
        <v>18.12</v>
      </c>
      <c r="X39" s="6">
        <v>17.93</v>
      </c>
      <c r="Y39" s="6">
        <v>19.09</v>
      </c>
      <c r="Z39" s="6">
        <v>18.98</v>
      </c>
      <c r="AA39" s="6">
        <v>74.12</v>
      </c>
      <c r="AB39" s="21">
        <f t="shared" si="0"/>
        <v>0.97835269271383318</v>
      </c>
      <c r="AC39" s="23">
        <f t="shared" si="1"/>
        <v>0.97835269271383318</v>
      </c>
      <c r="AD39" s="24" t="str">
        <f t="shared" si="2"/>
        <v>85% a 100%</v>
      </c>
      <c r="AE39" s="26" t="str">
        <f t="shared" si="3"/>
        <v>096858957000156</v>
      </c>
      <c r="AF39" s="26" t="str">
        <f>VLOOKUP(Tabla1[[#This Row],[RUC PROGRAMAS]],Tabla13[[RUC PROGRAMAS]:[Codificado Reportado
USD]],1,0)</f>
        <v>096858957000156</v>
      </c>
      <c r="AG39" s="6">
        <v>2353365.2799999998</v>
      </c>
      <c r="AH39" s="6">
        <v>2353362.06</v>
      </c>
      <c r="AI39" s="21">
        <f t="shared" si="5"/>
        <v>0.99999863174661963</v>
      </c>
      <c r="AJ39" s="26" t="str">
        <f t="shared" si="6"/>
        <v>85% a 100%</v>
      </c>
      <c r="AK39" s="6">
        <v>2353365.2800000003</v>
      </c>
      <c r="AL39" s="6">
        <v>2353362.06</v>
      </c>
      <c r="AM39" s="5" t="s">
        <v>1257</v>
      </c>
      <c r="AN39" s="5" t="s">
        <v>2317</v>
      </c>
      <c r="AO39" s="5" t="s">
        <v>824</v>
      </c>
      <c r="AP39" s="5" t="s">
        <v>1985</v>
      </c>
      <c r="AQ39" s="5" t="s">
        <v>2310</v>
      </c>
      <c r="AR39" s="5" t="s">
        <v>377</v>
      </c>
      <c r="AS39" s="7">
        <v>44588.416643518503</v>
      </c>
      <c r="AT39" s="10"/>
    </row>
    <row r="40" spans="1:46" s="1" customFormat="1" ht="50" customHeight="1">
      <c r="A40" s="9">
        <v>2021</v>
      </c>
      <c r="B40" s="5" t="s">
        <v>1829</v>
      </c>
      <c r="C40" s="5" t="str">
        <f>VLOOKUP(Tabla1[[#This Row],[RUC]],[1]ENTIDADES!$A$2:$I$191,2,0)</f>
        <v>SIN GABINETE</v>
      </c>
      <c r="D40" s="5" t="s">
        <v>29</v>
      </c>
      <c r="E40" s="5" t="str">
        <f>VLOOKUP(Tabla1[[#This Row],[RUC]],[1]ENTIDADES!$A$2:$I$191,4,0)</f>
        <v>ZONA 9</v>
      </c>
      <c r="F40" s="5" t="s">
        <v>2220</v>
      </c>
      <c r="G40" s="5" t="s">
        <v>748</v>
      </c>
      <c r="H40" s="29" t="s">
        <v>2770</v>
      </c>
      <c r="I40" s="5">
        <v>3</v>
      </c>
      <c r="J40" s="4">
        <v>7</v>
      </c>
      <c r="K40" s="5" t="s">
        <v>2275</v>
      </c>
      <c r="L40" s="5" t="s">
        <v>2772</v>
      </c>
      <c r="M40" s="4">
        <v>4</v>
      </c>
      <c r="N40" s="5" t="s">
        <v>1842</v>
      </c>
      <c r="O40" s="5" t="s">
        <v>2185</v>
      </c>
      <c r="P40" s="5" t="s">
        <v>2125</v>
      </c>
      <c r="Q40" s="6">
        <v>0</v>
      </c>
      <c r="R40" s="6">
        <v>25</v>
      </c>
      <c r="S40" s="6">
        <v>25</v>
      </c>
      <c r="T40" s="6">
        <v>25</v>
      </c>
      <c r="U40" s="6">
        <v>25</v>
      </c>
      <c r="V40" s="6">
        <v>100</v>
      </c>
      <c r="W40" s="6">
        <v>25</v>
      </c>
      <c r="X40" s="6">
        <v>25</v>
      </c>
      <c r="Y40" s="6">
        <v>25</v>
      </c>
      <c r="Z40" s="6">
        <v>25</v>
      </c>
      <c r="AA40" s="6">
        <v>100</v>
      </c>
      <c r="AB40" s="21">
        <f t="shared" si="0"/>
        <v>1</v>
      </c>
      <c r="AC40" s="23">
        <f t="shared" si="1"/>
        <v>1</v>
      </c>
      <c r="AD40" s="24" t="str">
        <f t="shared" si="2"/>
        <v>85% a 100%</v>
      </c>
      <c r="AE40" s="26" t="str">
        <f t="shared" si="3"/>
        <v>176815590000101</v>
      </c>
      <c r="AF40" s="26" t="str">
        <f>VLOOKUP(Tabla1[[#This Row],[RUC PROGRAMAS]],Tabla13[[RUC PROGRAMAS]:[Codificado Reportado
USD]],1,0)</f>
        <v>176815590000101</v>
      </c>
      <c r="AG40" s="6">
        <v>141334.54</v>
      </c>
      <c r="AH40" s="6">
        <v>141044.37</v>
      </c>
      <c r="AI40" s="21">
        <f t="shared" si="5"/>
        <v>0.99794692790594564</v>
      </c>
      <c r="AJ40" s="26" t="str">
        <f t="shared" si="6"/>
        <v>85% a 100%</v>
      </c>
      <c r="AK40" s="6">
        <v>141334.54000000004</v>
      </c>
      <c r="AL40" s="6">
        <v>141044.37000000002</v>
      </c>
      <c r="AM40" s="5" t="s">
        <v>1523</v>
      </c>
      <c r="AN40" s="5" t="s">
        <v>1523</v>
      </c>
      <c r="AO40" s="5" t="s">
        <v>1523</v>
      </c>
      <c r="AP40" s="5" t="s">
        <v>1745</v>
      </c>
      <c r="AQ40" s="5" t="s">
        <v>649</v>
      </c>
      <c r="AR40" s="5" t="s">
        <v>40</v>
      </c>
      <c r="AS40" s="7">
        <v>44589.440416666701</v>
      </c>
      <c r="AT40" s="10"/>
    </row>
    <row r="41" spans="1:46" s="1" customFormat="1" ht="50" customHeight="1">
      <c r="A41" s="9">
        <v>2021</v>
      </c>
      <c r="B41" s="5" t="s">
        <v>1829</v>
      </c>
      <c r="C41" s="5" t="str">
        <f>VLOOKUP(Tabla1[[#This Row],[RUC]],[1]ENTIDADES!$A$2:$I$191,2,0)</f>
        <v>SIN GABINETE</v>
      </c>
      <c r="D41" s="5" t="s">
        <v>29</v>
      </c>
      <c r="E41" s="5" t="str">
        <f>VLOOKUP(Tabla1[[#This Row],[RUC]],[1]ENTIDADES!$A$2:$I$191,4,0)</f>
        <v>ZONA 9</v>
      </c>
      <c r="F41" s="5" t="s">
        <v>1631</v>
      </c>
      <c r="G41" s="5" t="s">
        <v>2273</v>
      </c>
      <c r="H41" s="29" t="s">
        <v>2771</v>
      </c>
      <c r="I41" s="5">
        <v>2</v>
      </c>
      <c r="J41" s="4">
        <v>6</v>
      </c>
      <c r="K41" s="5" t="s">
        <v>869</v>
      </c>
      <c r="L41" s="5" t="s">
        <v>2775</v>
      </c>
      <c r="M41" s="4">
        <v>12</v>
      </c>
      <c r="N41" s="5" t="s">
        <v>2176</v>
      </c>
      <c r="O41" s="5" t="s">
        <v>1411</v>
      </c>
      <c r="P41" s="5" t="s">
        <v>2125</v>
      </c>
      <c r="Q41" s="6">
        <v>0</v>
      </c>
      <c r="R41" s="6">
        <v>25</v>
      </c>
      <c r="S41" s="6">
        <v>25</v>
      </c>
      <c r="T41" s="6">
        <v>25</v>
      </c>
      <c r="U41" s="6">
        <v>25</v>
      </c>
      <c r="V41" s="6">
        <v>100</v>
      </c>
      <c r="W41" s="6">
        <v>22.46</v>
      </c>
      <c r="X41" s="6">
        <v>22.25</v>
      </c>
      <c r="Y41" s="6">
        <v>28.26</v>
      </c>
      <c r="Z41" s="6">
        <v>27.03</v>
      </c>
      <c r="AA41" s="6">
        <v>100</v>
      </c>
      <c r="AB41" s="21">
        <f t="shared" si="0"/>
        <v>1</v>
      </c>
      <c r="AC41" s="23">
        <f t="shared" si="1"/>
        <v>1</v>
      </c>
      <c r="AD41" s="24" t="str">
        <f t="shared" si="2"/>
        <v>85% a 100%</v>
      </c>
      <c r="AE41" s="26" t="str">
        <f t="shared" si="3"/>
        <v>176815590000155</v>
      </c>
      <c r="AF41" s="26" t="str">
        <f>VLOOKUP(Tabla1[[#This Row],[RUC PROGRAMAS]],Tabla13[[RUC PROGRAMAS]:[Codificado Reportado
USD]],1,0)</f>
        <v>176815590000155</v>
      </c>
      <c r="AG41" s="6">
        <v>439422.36</v>
      </c>
      <c r="AH41" s="6">
        <v>439422.36</v>
      </c>
      <c r="AI41" s="21">
        <f t="shared" si="5"/>
        <v>1</v>
      </c>
      <c r="AJ41" s="26" t="str">
        <f t="shared" si="6"/>
        <v>85% a 100%</v>
      </c>
      <c r="AK41" s="6">
        <v>439422.36000000004</v>
      </c>
      <c r="AL41" s="6">
        <v>439422.36000000004</v>
      </c>
      <c r="AM41" s="5" t="s">
        <v>761</v>
      </c>
      <c r="AN41" s="5" t="s">
        <v>1105</v>
      </c>
      <c r="AO41" s="5" t="s">
        <v>1146</v>
      </c>
      <c r="AP41" s="5" t="s">
        <v>1221</v>
      </c>
      <c r="AQ41" s="5" t="s">
        <v>649</v>
      </c>
      <c r="AR41" s="5" t="s">
        <v>40</v>
      </c>
      <c r="AS41" s="7">
        <v>44589.443368055603</v>
      </c>
      <c r="AT41" s="10"/>
    </row>
    <row r="42" spans="1:46" s="1" customFormat="1" ht="50" customHeight="1">
      <c r="A42" s="9">
        <v>2021</v>
      </c>
      <c r="B42" s="5" t="s">
        <v>431</v>
      </c>
      <c r="C42" s="5" t="str">
        <f>VLOOKUP(Tabla1[[#This Row],[RUC]],[1]ENTIDADES!$A$2:$I$191,2,0)</f>
        <v>SIN GABINETE</v>
      </c>
      <c r="D42" s="5" t="s">
        <v>1365</v>
      </c>
      <c r="E42" s="5" t="str">
        <f>VLOOKUP(Tabla1[[#This Row],[RUC]],[1]ENTIDADES!$A$2:$I$191,4,0)</f>
        <v>ZONA 9</v>
      </c>
      <c r="F42" s="5" t="s">
        <v>2220</v>
      </c>
      <c r="G42" s="5" t="s">
        <v>748</v>
      </c>
      <c r="H42" s="29" t="s">
        <v>2770</v>
      </c>
      <c r="I42" s="5">
        <v>3</v>
      </c>
      <c r="J42" s="4">
        <v>7</v>
      </c>
      <c r="K42" s="5" t="s">
        <v>2275</v>
      </c>
      <c r="L42" s="5" t="s">
        <v>2776</v>
      </c>
      <c r="M42" s="4">
        <v>14</v>
      </c>
      <c r="N42" s="5" t="s">
        <v>2573</v>
      </c>
      <c r="O42" s="5" t="s">
        <v>2185</v>
      </c>
      <c r="P42" s="5" t="s">
        <v>2125</v>
      </c>
      <c r="Q42" s="6">
        <v>0</v>
      </c>
      <c r="R42" s="6">
        <v>25</v>
      </c>
      <c r="S42" s="6">
        <v>25</v>
      </c>
      <c r="T42" s="6">
        <v>25</v>
      </c>
      <c r="U42" s="6">
        <v>25</v>
      </c>
      <c r="V42" s="6">
        <v>100</v>
      </c>
      <c r="W42" s="6">
        <v>25</v>
      </c>
      <c r="X42" s="6">
        <v>22.07</v>
      </c>
      <c r="Y42" s="6">
        <v>21.96</v>
      </c>
      <c r="Z42" s="6">
        <v>25</v>
      </c>
      <c r="AA42" s="6">
        <v>94.03</v>
      </c>
      <c r="AB42" s="21">
        <f t="shared" si="0"/>
        <v>0.94030000000000002</v>
      </c>
      <c r="AC42" s="23">
        <f t="shared" si="1"/>
        <v>0.94030000000000002</v>
      </c>
      <c r="AD42" s="24" t="str">
        <f t="shared" si="2"/>
        <v>85% a 100%</v>
      </c>
      <c r="AE42" s="26" t="str">
        <f t="shared" si="3"/>
        <v>176816082000101</v>
      </c>
      <c r="AF42" s="26" t="str">
        <f>VLOOKUP(Tabla1[[#This Row],[RUC PROGRAMAS]],Tabla13[[RUC PROGRAMAS]:[Codificado Reportado
USD]],1,0)</f>
        <v>176816082000101</v>
      </c>
      <c r="AG42" s="6">
        <v>1411393.2</v>
      </c>
      <c r="AH42" s="6">
        <v>1293975.49</v>
      </c>
      <c r="AI42" s="21">
        <f t="shared" si="5"/>
        <v>0.91680722990588304</v>
      </c>
      <c r="AJ42" s="26" t="str">
        <f t="shared" si="6"/>
        <v>85% a 100%</v>
      </c>
      <c r="AK42" s="6">
        <v>2877438.87</v>
      </c>
      <c r="AL42" s="6">
        <v>2743607.96</v>
      </c>
      <c r="AM42" s="5" t="s">
        <v>612</v>
      </c>
      <c r="AN42" s="5" t="s">
        <v>2667</v>
      </c>
      <c r="AO42" s="5" t="s">
        <v>2667</v>
      </c>
      <c r="AP42" s="5" t="s">
        <v>2667</v>
      </c>
      <c r="AQ42" s="5" t="s">
        <v>2020</v>
      </c>
      <c r="AR42" s="5" t="s">
        <v>2019</v>
      </c>
      <c r="AS42" s="7">
        <v>44585.500104166698</v>
      </c>
      <c r="AT42" s="10"/>
    </row>
    <row r="43" spans="1:46" s="1" customFormat="1" ht="50" customHeight="1">
      <c r="A43" s="9">
        <v>2021</v>
      </c>
      <c r="B43" s="5" t="s">
        <v>431</v>
      </c>
      <c r="C43" s="5" t="str">
        <f>VLOOKUP(Tabla1[[#This Row],[RUC]],[1]ENTIDADES!$A$2:$I$191,2,0)</f>
        <v>SIN GABINETE</v>
      </c>
      <c r="D43" s="5" t="s">
        <v>1365</v>
      </c>
      <c r="E43" s="5" t="str">
        <f>VLOOKUP(Tabla1[[#This Row],[RUC]],[1]ENTIDADES!$A$2:$I$191,4,0)</f>
        <v>ZONA 9</v>
      </c>
      <c r="F43" s="5" t="s">
        <v>1631</v>
      </c>
      <c r="G43" s="5" t="s">
        <v>2750</v>
      </c>
      <c r="H43" s="29" t="s">
        <v>2771</v>
      </c>
      <c r="I43" s="5">
        <v>1</v>
      </c>
      <c r="J43" s="4">
        <v>1</v>
      </c>
      <c r="K43" s="5" t="s">
        <v>55</v>
      </c>
      <c r="L43" s="5" t="s">
        <v>2773</v>
      </c>
      <c r="M43" s="4">
        <v>7</v>
      </c>
      <c r="N43" s="5" t="s">
        <v>1817</v>
      </c>
      <c r="O43" s="5" t="s">
        <v>735</v>
      </c>
      <c r="P43" s="5" t="s">
        <v>2125</v>
      </c>
      <c r="Q43" s="6">
        <v>0</v>
      </c>
      <c r="R43" s="6">
        <v>15</v>
      </c>
      <c r="S43" s="6">
        <v>30</v>
      </c>
      <c r="T43" s="6">
        <v>30</v>
      </c>
      <c r="U43" s="6">
        <v>25</v>
      </c>
      <c r="V43" s="6">
        <v>100</v>
      </c>
      <c r="W43" s="6">
        <v>14.8</v>
      </c>
      <c r="X43" s="6">
        <v>26.96</v>
      </c>
      <c r="Y43" s="6">
        <v>30</v>
      </c>
      <c r="Z43" s="6">
        <v>23.78</v>
      </c>
      <c r="AA43" s="6">
        <v>95.54</v>
      </c>
      <c r="AB43" s="21">
        <f t="shared" si="0"/>
        <v>0.95540000000000003</v>
      </c>
      <c r="AC43" s="23">
        <f t="shared" si="1"/>
        <v>0.95540000000000003</v>
      </c>
      <c r="AD43" s="24" t="str">
        <f t="shared" si="2"/>
        <v>85% a 100%</v>
      </c>
      <c r="AE43" s="26" t="str">
        <f t="shared" si="3"/>
        <v>176816082000155</v>
      </c>
      <c r="AF43" s="26" t="str">
        <f>VLOOKUP(Tabla1[[#This Row],[RUC PROGRAMAS]],Tabla13[[RUC PROGRAMAS]:[Codificado Reportado
USD]],1,0)</f>
        <v>176816082000155</v>
      </c>
      <c r="AG43" s="6">
        <v>3759398.25</v>
      </c>
      <c r="AH43" s="6">
        <v>3329452.65</v>
      </c>
      <c r="AI43" s="21">
        <f t="shared" si="5"/>
        <v>0.88563446290905734</v>
      </c>
      <c r="AJ43" s="26" t="str">
        <f t="shared" si="6"/>
        <v>85% a 100%</v>
      </c>
      <c r="AK43" s="6">
        <v>2293352.58</v>
      </c>
      <c r="AL43" s="6">
        <v>1879820.18</v>
      </c>
      <c r="AM43" s="5" t="s">
        <v>1006</v>
      </c>
      <c r="AN43" s="5" t="s">
        <v>300</v>
      </c>
      <c r="AO43" s="5" t="s">
        <v>1935</v>
      </c>
      <c r="AP43" s="5" t="s">
        <v>1819</v>
      </c>
      <c r="AQ43" s="5" t="s">
        <v>2020</v>
      </c>
      <c r="AR43" s="5" t="s">
        <v>2019</v>
      </c>
      <c r="AS43" s="7">
        <v>44585.5012615741</v>
      </c>
      <c r="AT43" s="10"/>
    </row>
    <row r="44" spans="1:46" s="1" customFormat="1" ht="50" customHeight="1">
      <c r="A44" s="9">
        <v>2021</v>
      </c>
      <c r="B44" s="5" t="s">
        <v>326</v>
      </c>
      <c r="C44" s="5" t="str">
        <f>VLOOKUP(Tabla1[[#This Row],[RUC]],[1]ENTIDADES!$A$2:$I$191,2,0)</f>
        <v>SIN GABINETE</v>
      </c>
      <c r="D44" s="5" t="s">
        <v>279</v>
      </c>
      <c r="E44" s="5" t="str">
        <f>VLOOKUP(Tabla1[[#This Row],[RUC]],[1]ENTIDADES!$A$2:$I$191,4,0)</f>
        <v>ZONA 9</v>
      </c>
      <c r="F44" s="5" t="s">
        <v>2220</v>
      </c>
      <c r="G44" s="5" t="s">
        <v>748</v>
      </c>
      <c r="H44" s="29" t="s">
        <v>2770</v>
      </c>
      <c r="I44" s="5">
        <v>3</v>
      </c>
      <c r="J44" s="4">
        <v>7</v>
      </c>
      <c r="K44" s="5" t="s">
        <v>2275</v>
      </c>
      <c r="L44" s="5" t="s">
        <v>2776</v>
      </c>
      <c r="M44" s="4">
        <v>14</v>
      </c>
      <c r="N44" s="5" t="s">
        <v>2573</v>
      </c>
      <c r="O44" s="5" t="s">
        <v>2185</v>
      </c>
      <c r="P44" s="5" t="s">
        <v>207</v>
      </c>
      <c r="Q44" s="6">
        <v>0</v>
      </c>
      <c r="R44" s="6">
        <v>25</v>
      </c>
      <c r="S44" s="6">
        <v>25</v>
      </c>
      <c r="T44" s="6">
        <v>25</v>
      </c>
      <c r="U44" s="6">
        <v>25</v>
      </c>
      <c r="V44" s="6">
        <v>100</v>
      </c>
      <c r="W44" s="6">
        <v>25</v>
      </c>
      <c r="X44" s="6">
        <v>25</v>
      </c>
      <c r="Y44" s="6">
        <v>25</v>
      </c>
      <c r="Z44" s="6">
        <v>25</v>
      </c>
      <c r="AA44" s="6">
        <v>100</v>
      </c>
      <c r="AB44" s="21">
        <f t="shared" si="0"/>
        <v>1</v>
      </c>
      <c r="AC44" s="23">
        <f t="shared" si="1"/>
        <v>1</v>
      </c>
      <c r="AD44" s="24" t="str">
        <f t="shared" si="2"/>
        <v>85% a 100%</v>
      </c>
      <c r="AE44" s="26" t="str">
        <f t="shared" si="3"/>
        <v>176816341000101</v>
      </c>
      <c r="AF44" s="26" t="str">
        <f>VLOOKUP(Tabla1[[#This Row],[RUC PROGRAMAS]],Tabla13[[RUC PROGRAMAS]:[Codificado Reportado
USD]],1,0)</f>
        <v>176816341000101</v>
      </c>
      <c r="AG44" s="6">
        <v>3010709.56</v>
      </c>
      <c r="AH44" s="6">
        <v>2365008.69</v>
      </c>
      <c r="AI44" s="21">
        <f t="shared" si="5"/>
        <v>0.78553199598569046</v>
      </c>
      <c r="AJ44" s="26" t="str">
        <f t="shared" si="6"/>
        <v>70% a 84,99%</v>
      </c>
      <c r="AK44" s="6">
        <v>3010709.5600000005</v>
      </c>
      <c r="AL44" s="6">
        <v>2365008.6900000004</v>
      </c>
      <c r="AM44" s="5" t="s">
        <v>1092</v>
      </c>
      <c r="AN44" s="5" t="s">
        <v>777</v>
      </c>
      <c r="AO44" s="5" t="s">
        <v>2665</v>
      </c>
      <c r="AP44" s="5" t="s">
        <v>1941</v>
      </c>
      <c r="AQ44" s="5" t="s">
        <v>1116</v>
      </c>
      <c r="AR44" s="5" t="s">
        <v>343</v>
      </c>
      <c r="AS44" s="7">
        <v>44585.5177430556</v>
      </c>
      <c r="AT44" s="11">
        <v>44582.516006944403</v>
      </c>
    </row>
    <row r="45" spans="1:46" s="1" customFormat="1" ht="50" customHeight="1">
      <c r="A45" s="9">
        <v>2021</v>
      </c>
      <c r="B45" s="5" t="s">
        <v>326</v>
      </c>
      <c r="C45" s="5" t="str">
        <f>VLOOKUP(Tabla1[[#This Row],[RUC]],[1]ENTIDADES!$A$2:$I$191,2,0)</f>
        <v>SIN GABINETE</v>
      </c>
      <c r="D45" s="5" t="s">
        <v>279</v>
      </c>
      <c r="E45" s="5" t="str">
        <f>VLOOKUP(Tabla1[[#This Row],[RUC]],[1]ENTIDADES!$A$2:$I$191,4,0)</f>
        <v>ZONA 9</v>
      </c>
      <c r="F45" s="5" t="s">
        <v>1631</v>
      </c>
      <c r="G45" s="5" t="s">
        <v>2228</v>
      </c>
      <c r="H45" s="29" t="s">
        <v>2771</v>
      </c>
      <c r="I45" s="5">
        <v>1</v>
      </c>
      <c r="J45" s="4">
        <v>1</v>
      </c>
      <c r="K45" s="5" t="s">
        <v>55</v>
      </c>
      <c r="L45" s="5" t="s">
        <v>2773</v>
      </c>
      <c r="M45" s="4">
        <v>7</v>
      </c>
      <c r="N45" s="5" t="s">
        <v>1817</v>
      </c>
      <c r="O45" s="5" t="s">
        <v>2752</v>
      </c>
      <c r="P45" s="5" t="s">
        <v>491</v>
      </c>
      <c r="Q45" s="6">
        <v>0</v>
      </c>
      <c r="R45" s="6">
        <v>25</v>
      </c>
      <c r="S45" s="6">
        <v>25</v>
      </c>
      <c r="T45" s="6">
        <v>25</v>
      </c>
      <c r="U45" s="6">
        <v>25</v>
      </c>
      <c r="V45" s="6">
        <v>100</v>
      </c>
      <c r="W45" s="6">
        <v>25</v>
      </c>
      <c r="X45" s="6">
        <v>25</v>
      </c>
      <c r="Y45" s="6">
        <v>25</v>
      </c>
      <c r="Z45" s="6">
        <v>25</v>
      </c>
      <c r="AA45" s="6">
        <v>100</v>
      </c>
      <c r="AB45" s="21">
        <f t="shared" si="0"/>
        <v>1</v>
      </c>
      <c r="AC45" s="23">
        <f t="shared" si="1"/>
        <v>1</v>
      </c>
      <c r="AD45" s="24" t="str">
        <f t="shared" si="2"/>
        <v>85% a 100%</v>
      </c>
      <c r="AE45" s="26" t="str">
        <f t="shared" si="3"/>
        <v>176816341000155</v>
      </c>
      <c r="AF45" s="26" t="str">
        <f>VLOOKUP(Tabla1[[#This Row],[RUC PROGRAMAS]],Tabla13[[RUC PROGRAMAS]:[Codificado Reportado
USD]],1,0)</f>
        <v>176816341000155</v>
      </c>
      <c r="AG45" s="6">
        <v>2531813.0499999998</v>
      </c>
      <c r="AH45" s="6">
        <v>2308903.35</v>
      </c>
      <c r="AI45" s="21">
        <f t="shared" si="5"/>
        <v>0.91195649299619508</v>
      </c>
      <c r="AJ45" s="26" t="str">
        <f t="shared" si="6"/>
        <v>85% a 100%</v>
      </c>
      <c r="AK45" s="6">
        <v>2531813.0500000003</v>
      </c>
      <c r="AL45" s="6">
        <v>2308903.35</v>
      </c>
      <c r="AM45" s="5" t="s">
        <v>2589</v>
      </c>
      <c r="AN45" s="5" t="s">
        <v>376</v>
      </c>
      <c r="AO45" s="5" t="s">
        <v>324</v>
      </c>
      <c r="AP45" s="5" t="s">
        <v>744</v>
      </c>
      <c r="AQ45" s="5" t="s">
        <v>1116</v>
      </c>
      <c r="AR45" s="5" t="s">
        <v>343</v>
      </c>
      <c r="AS45" s="7">
        <v>44586.5237037037</v>
      </c>
      <c r="AT45" s="11">
        <v>44582.521388888897</v>
      </c>
    </row>
    <row r="46" spans="1:46" s="1" customFormat="1" ht="50" customHeight="1">
      <c r="A46" s="9">
        <v>2021</v>
      </c>
      <c r="B46" s="5" t="s">
        <v>1483</v>
      </c>
      <c r="C46" s="5" t="str">
        <f>VLOOKUP(Tabla1[[#This Row],[RUC]],[1]ENTIDADES!$A$2:$I$191,2,0)</f>
        <v>SIN GABINETE</v>
      </c>
      <c r="D46" s="5" t="s">
        <v>2093</v>
      </c>
      <c r="E46" s="5" t="str">
        <f>VLOOKUP(Tabla1[[#This Row],[RUC]],[1]ENTIDADES!$A$2:$I$191,4,0)</f>
        <v>ZONA 5</v>
      </c>
      <c r="F46" s="5" t="s">
        <v>2220</v>
      </c>
      <c r="G46" s="5" t="s">
        <v>748</v>
      </c>
      <c r="H46" s="29" t="s">
        <v>2770</v>
      </c>
      <c r="I46" s="5">
        <v>3</v>
      </c>
      <c r="J46" s="4">
        <v>7</v>
      </c>
      <c r="K46" s="5" t="s">
        <v>2275</v>
      </c>
      <c r="L46" s="5" t="s">
        <v>2775</v>
      </c>
      <c r="M46" s="4">
        <v>11</v>
      </c>
      <c r="N46" s="5" t="s">
        <v>2176</v>
      </c>
      <c r="O46" s="5" t="s">
        <v>2185</v>
      </c>
      <c r="P46" s="5" t="s">
        <v>2125</v>
      </c>
      <c r="Q46" s="6">
        <v>97</v>
      </c>
      <c r="R46" s="6">
        <v>15</v>
      </c>
      <c r="S46" s="6">
        <v>30</v>
      </c>
      <c r="T46" s="6">
        <v>35</v>
      </c>
      <c r="U46" s="6">
        <v>20</v>
      </c>
      <c r="V46" s="6">
        <v>100</v>
      </c>
      <c r="W46" s="6">
        <v>19.079999999999998</v>
      </c>
      <c r="X46" s="6">
        <v>25</v>
      </c>
      <c r="Y46" s="6">
        <v>35</v>
      </c>
      <c r="Z46" s="6">
        <v>20</v>
      </c>
      <c r="AA46" s="6">
        <v>99.08</v>
      </c>
      <c r="AB46" s="21">
        <f t="shared" si="0"/>
        <v>0.99080000000000001</v>
      </c>
      <c r="AC46" s="23">
        <f t="shared" si="1"/>
        <v>0.99080000000000001</v>
      </c>
      <c r="AD46" s="24" t="str">
        <f t="shared" si="2"/>
        <v>85% a 100%</v>
      </c>
      <c r="AE46" s="26" t="str">
        <f t="shared" si="3"/>
        <v>206001674000101</v>
      </c>
      <c r="AF46" s="26" t="str">
        <f>VLOOKUP(Tabla1[[#This Row],[RUC PROGRAMAS]],Tabla13[[RUC PROGRAMAS]:[Codificado Reportado
USD]],1,0)</f>
        <v>206001674000101</v>
      </c>
      <c r="AG46" s="6">
        <v>7420552.4100000001</v>
      </c>
      <c r="AH46" s="6">
        <v>7336034.6900000004</v>
      </c>
      <c r="AI46" s="21">
        <f t="shared" si="5"/>
        <v>0.98861031964600066</v>
      </c>
      <c r="AJ46" s="26" t="str">
        <f t="shared" si="6"/>
        <v>85% a 100%</v>
      </c>
      <c r="AK46" s="6">
        <v>7420552.4100000011</v>
      </c>
      <c r="AL46" s="6">
        <v>7336034.6900000004</v>
      </c>
      <c r="AM46" s="5" t="s">
        <v>1101</v>
      </c>
      <c r="AN46" s="5" t="s">
        <v>1311</v>
      </c>
      <c r="AO46" s="5" t="s">
        <v>1311</v>
      </c>
      <c r="AP46" s="5" t="s">
        <v>72</v>
      </c>
      <c r="AQ46" s="5" t="s">
        <v>691</v>
      </c>
      <c r="AR46" s="5" t="s">
        <v>1550</v>
      </c>
      <c r="AS46" s="7">
        <v>44588.606701388897</v>
      </c>
      <c r="AT46" s="10"/>
    </row>
    <row r="47" spans="1:46" s="1" customFormat="1" ht="50" customHeight="1">
      <c r="A47" s="9">
        <v>2021</v>
      </c>
      <c r="B47" s="5" t="s">
        <v>1483</v>
      </c>
      <c r="C47" s="5" t="str">
        <f>VLOOKUP(Tabla1[[#This Row],[RUC]],[1]ENTIDADES!$A$2:$I$191,2,0)</f>
        <v>SIN GABINETE</v>
      </c>
      <c r="D47" s="5" t="s">
        <v>2093</v>
      </c>
      <c r="E47" s="5" t="str">
        <f>VLOOKUP(Tabla1[[#This Row],[RUC]],[1]ENTIDADES!$A$2:$I$191,4,0)</f>
        <v>ZONA 5</v>
      </c>
      <c r="F47" s="5" t="s">
        <v>1631</v>
      </c>
      <c r="G47" s="5" t="s">
        <v>468</v>
      </c>
      <c r="H47" s="29" t="s">
        <v>2771</v>
      </c>
      <c r="I47" s="5">
        <v>1</v>
      </c>
      <c r="J47" s="4">
        <v>3</v>
      </c>
      <c r="K47" s="5" t="s">
        <v>2235</v>
      </c>
      <c r="L47" s="5" t="s">
        <v>2775</v>
      </c>
      <c r="M47" s="4">
        <v>11</v>
      </c>
      <c r="N47" s="5" t="s">
        <v>2176</v>
      </c>
      <c r="O47" s="5" t="s">
        <v>26</v>
      </c>
      <c r="P47" s="5" t="s">
        <v>2125</v>
      </c>
      <c r="Q47" s="6">
        <v>93</v>
      </c>
      <c r="R47" s="6">
        <v>15</v>
      </c>
      <c r="S47" s="6">
        <v>20</v>
      </c>
      <c r="T47" s="6">
        <v>35</v>
      </c>
      <c r="U47" s="6">
        <v>30</v>
      </c>
      <c r="V47" s="6">
        <v>100</v>
      </c>
      <c r="W47" s="6">
        <v>15.77</v>
      </c>
      <c r="X47" s="6">
        <v>25</v>
      </c>
      <c r="Y47" s="6">
        <v>35</v>
      </c>
      <c r="Z47" s="6">
        <v>23</v>
      </c>
      <c r="AA47" s="6">
        <v>98.77</v>
      </c>
      <c r="AB47" s="21">
        <f t="shared" si="0"/>
        <v>0.98769999999999991</v>
      </c>
      <c r="AC47" s="23">
        <f t="shared" si="1"/>
        <v>0.98769999999999991</v>
      </c>
      <c r="AD47" s="24" t="str">
        <f t="shared" si="2"/>
        <v>85% a 100%</v>
      </c>
      <c r="AE47" s="26" t="str">
        <f t="shared" si="3"/>
        <v>206001674000155</v>
      </c>
      <c r="AF47" s="26" t="str">
        <f>VLOOKUP(Tabla1[[#This Row],[RUC PROGRAMAS]],Tabla13[[RUC PROGRAMAS]:[Codificado Reportado
USD]],1,0)</f>
        <v>206001674000155</v>
      </c>
      <c r="AG47" s="6">
        <v>2345288.7000000002</v>
      </c>
      <c r="AH47" s="6">
        <v>2309433.96</v>
      </c>
      <c r="AI47" s="21">
        <f t="shared" si="5"/>
        <v>0.98471201434603761</v>
      </c>
      <c r="AJ47" s="26" t="str">
        <f t="shared" si="6"/>
        <v>85% a 100%</v>
      </c>
      <c r="AK47" s="6">
        <v>2345288.7000000002</v>
      </c>
      <c r="AL47" s="6">
        <v>2309433.9599999995</v>
      </c>
      <c r="AM47" s="5" t="s">
        <v>37</v>
      </c>
      <c r="AN47" s="5" t="s">
        <v>811</v>
      </c>
      <c r="AO47" s="5" t="s">
        <v>259</v>
      </c>
      <c r="AP47" s="5" t="s">
        <v>1917</v>
      </c>
      <c r="AQ47" s="5" t="s">
        <v>691</v>
      </c>
      <c r="AR47" s="5" t="s">
        <v>1550</v>
      </c>
      <c r="AS47" s="7">
        <v>44588.610104166699</v>
      </c>
      <c r="AT47" s="10"/>
    </row>
    <row r="48" spans="1:46" s="1" customFormat="1" ht="50" customHeight="1">
      <c r="A48" s="9">
        <v>2021</v>
      </c>
      <c r="B48" s="5" t="s">
        <v>1483</v>
      </c>
      <c r="C48" s="5" t="str">
        <f>VLOOKUP(Tabla1[[#This Row],[RUC]],[1]ENTIDADES!$A$2:$I$191,2,0)</f>
        <v>SIN GABINETE</v>
      </c>
      <c r="D48" s="5" t="s">
        <v>2093</v>
      </c>
      <c r="E48" s="5" t="str">
        <f>VLOOKUP(Tabla1[[#This Row],[RUC]],[1]ENTIDADES!$A$2:$I$191,4,0)</f>
        <v>ZONA 5</v>
      </c>
      <c r="F48" s="5" t="s">
        <v>510</v>
      </c>
      <c r="G48" s="5" t="s">
        <v>2580</v>
      </c>
      <c r="H48" s="29" t="s">
        <v>2771</v>
      </c>
      <c r="I48" s="5">
        <v>2</v>
      </c>
      <c r="J48" s="4">
        <v>5</v>
      </c>
      <c r="K48" s="5" t="s">
        <v>2602</v>
      </c>
      <c r="L48" s="5" t="s">
        <v>2775</v>
      </c>
      <c r="M48" s="4">
        <v>11</v>
      </c>
      <c r="N48" s="5" t="s">
        <v>2176</v>
      </c>
      <c r="O48" s="5" t="s">
        <v>1835</v>
      </c>
      <c r="P48" s="5" t="s">
        <v>2006</v>
      </c>
      <c r="Q48" s="6">
        <v>96</v>
      </c>
      <c r="R48" s="6">
        <v>0</v>
      </c>
      <c r="S48" s="6">
        <v>0</v>
      </c>
      <c r="T48" s="6">
        <v>0</v>
      </c>
      <c r="U48" s="6">
        <v>0</v>
      </c>
      <c r="V48" s="6">
        <v>0</v>
      </c>
      <c r="W48" s="6">
        <v>0</v>
      </c>
      <c r="X48" s="6">
        <v>0</v>
      </c>
      <c r="Y48" s="6">
        <v>0</v>
      </c>
      <c r="Z48" s="6">
        <v>0</v>
      </c>
      <c r="AA48" s="6">
        <v>0</v>
      </c>
      <c r="AB48" s="21" t="e">
        <f t="shared" si="0"/>
        <v>#DIV/0!</v>
      </c>
      <c r="AC48" s="23" t="e">
        <f t="shared" si="1"/>
        <v>#DIV/0!</v>
      </c>
      <c r="AD48" s="24" t="e">
        <f t="shared" si="2"/>
        <v>#DIV/0!</v>
      </c>
      <c r="AE48" s="26" t="str">
        <f t="shared" si="3"/>
        <v>206001674000156</v>
      </c>
      <c r="AF48" s="26" t="e">
        <f>VLOOKUP(Tabla1[[#This Row],[RUC PROGRAMAS]],Tabla13[[RUC PROGRAMAS]:[Codificado Reportado
USD]],1,0)</f>
        <v>#N/A</v>
      </c>
      <c r="AG48" s="6">
        <v>0</v>
      </c>
      <c r="AH48" s="6">
        <v>0</v>
      </c>
      <c r="AI48" s="21" t="e">
        <f t="shared" si="5"/>
        <v>#DIV/0!</v>
      </c>
      <c r="AJ48" s="26" t="e">
        <f t="shared" si="6"/>
        <v>#DIV/0!</v>
      </c>
      <c r="AK48" s="6">
        <v>0</v>
      </c>
      <c r="AL48" s="6">
        <v>0</v>
      </c>
      <c r="AM48" s="5" t="s">
        <v>1932</v>
      </c>
      <c r="AN48" s="5" t="s">
        <v>1932</v>
      </c>
      <c r="AO48" s="5" t="s">
        <v>1932</v>
      </c>
      <c r="AP48" s="5" t="s">
        <v>1932</v>
      </c>
      <c r="AQ48" s="5" t="s">
        <v>691</v>
      </c>
      <c r="AR48" s="5" t="s">
        <v>1550</v>
      </c>
      <c r="AS48" s="7">
        <v>44588.610416666699</v>
      </c>
      <c r="AT48" s="10"/>
    </row>
    <row r="49" spans="1:46" s="1" customFormat="1" ht="50" customHeight="1">
      <c r="A49" s="9">
        <v>2021</v>
      </c>
      <c r="B49" s="5" t="s">
        <v>165</v>
      </c>
      <c r="C49" s="5" t="str">
        <f>VLOOKUP(Tabla1[[#This Row],[RUC]],[1]ENTIDADES!$A$2:$I$191,2,0)</f>
        <v>SIN GABINETE</v>
      </c>
      <c r="D49" s="5" t="s">
        <v>1973</v>
      </c>
      <c r="E49" s="5" t="str">
        <f>VLOOKUP(Tabla1[[#This Row],[RUC]],[1]ENTIDADES!$A$2:$I$191,4,0)</f>
        <v>ZONA 9</v>
      </c>
      <c r="F49" s="5" t="s">
        <v>2220</v>
      </c>
      <c r="G49" s="5" t="s">
        <v>748</v>
      </c>
      <c r="H49" s="29" t="s">
        <v>2770</v>
      </c>
      <c r="I49" s="5">
        <v>3</v>
      </c>
      <c r="J49" s="4">
        <v>7</v>
      </c>
      <c r="K49" s="5" t="s">
        <v>2275</v>
      </c>
      <c r="L49" s="5" t="s">
        <v>2776</v>
      </c>
      <c r="M49" s="4">
        <v>14</v>
      </c>
      <c r="N49" s="5" t="s">
        <v>2573</v>
      </c>
      <c r="O49" s="5" t="s">
        <v>531</v>
      </c>
      <c r="P49" s="5" t="s">
        <v>2125</v>
      </c>
      <c r="Q49" s="6">
        <v>0</v>
      </c>
      <c r="R49" s="6">
        <v>25</v>
      </c>
      <c r="S49" s="6">
        <v>25</v>
      </c>
      <c r="T49" s="6">
        <v>25</v>
      </c>
      <c r="U49" s="6">
        <v>25</v>
      </c>
      <c r="V49" s="6">
        <v>100</v>
      </c>
      <c r="W49" s="6">
        <v>25</v>
      </c>
      <c r="X49" s="6">
        <v>25</v>
      </c>
      <c r="Y49" s="6">
        <v>25</v>
      </c>
      <c r="Z49" s="6">
        <v>25</v>
      </c>
      <c r="AA49" s="6">
        <v>100</v>
      </c>
      <c r="AB49" s="21">
        <f t="shared" si="0"/>
        <v>1</v>
      </c>
      <c r="AC49" s="23">
        <f t="shared" si="1"/>
        <v>1</v>
      </c>
      <c r="AD49" s="24" t="str">
        <f t="shared" si="2"/>
        <v>85% a 100%</v>
      </c>
      <c r="AE49" s="26" t="str">
        <f t="shared" si="3"/>
        <v>176814772000101</v>
      </c>
      <c r="AF49" s="26" t="str">
        <f>VLOOKUP(Tabla1[[#This Row],[RUC PROGRAMAS]],Tabla13[[RUC PROGRAMAS]:[Codificado Reportado
USD]],1,0)</f>
        <v>176814772000101</v>
      </c>
      <c r="AG49" s="6">
        <v>7620544.25</v>
      </c>
      <c r="AH49" s="6">
        <v>6974508.6799999997</v>
      </c>
      <c r="AI49" s="21">
        <f t="shared" si="5"/>
        <v>0.91522448413051338</v>
      </c>
      <c r="AJ49" s="26" t="str">
        <f t="shared" si="6"/>
        <v>85% a 100%</v>
      </c>
      <c r="AK49" s="6">
        <v>7620544.25</v>
      </c>
      <c r="AL49" s="6">
        <v>6974508.6800000006</v>
      </c>
      <c r="AM49" s="5" t="s">
        <v>1128</v>
      </c>
      <c r="AN49" s="5" t="s">
        <v>2081</v>
      </c>
      <c r="AO49" s="5" t="s">
        <v>1494</v>
      </c>
      <c r="AP49" s="5" t="s">
        <v>1441</v>
      </c>
      <c r="AQ49" s="5" t="s">
        <v>388</v>
      </c>
      <c r="AR49" s="5" t="s">
        <v>238</v>
      </c>
      <c r="AS49" s="7">
        <v>44592.718495370398</v>
      </c>
      <c r="AT49" s="10"/>
    </row>
    <row r="50" spans="1:46" s="1" customFormat="1" ht="50" customHeight="1">
      <c r="A50" s="9">
        <v>2021</v>
      </c>
      <c r="B50" s="5" t="s">
        <v>62</v>
      </c>
      <c r="C50" s="5" t="str">
        <f>VLOOKUP(Tabla1[[#This Row],[RUC]],[1]ENTIDADES!$A$2:$I$191,2,0)</f>
        <v>SIN GABINETE</v>
      </c>
      <c r="D50" s="5" t="s">
        <v>686</v>
      </c>
      <c r="E50" s="5" t="str">
        <f>VLOOKUP(Tabla1[[#This Row],[RUC]],[1]ENTIDADES!$A$2:$I$191,4,0)</f>
        <v>ZONA 9</v>
      </c>
      <c r="F50" s="5" t="s">
        <v>2220</v>
      </c>
      <c r="G50" s="5" t="s">
        <v>748</v>
      </c>
      <c r="H50" s="29" t="s">
        <v>2770</v>
      </c>
      <c r="I50" s="5">
        <v>3</v>
      </c>
      <c r="J50" s="4">
        <v>7</v>
      </c>
      <c r="K50" s="5" t="s">
        <v>2275</v>
      </c>
      <c r="L50" s="5" t="s">
        <v>2776</v>
      </c>
      <c r="M50" s="4">
        <v>14</v>
      </c>
      <c r="N50" s="5" t="s">
        <v>2573</v>
      </c>
      <c r="O50" s="5" t="s">
        <v>2185</v>
      </c>
      <c r="P50" s="5" t="s">
        <v>2125</v>
      </c>
      <c r="Q50" s="6">
        <v>100</v>
      </c>
      <c r="R50" s="6">
        <v>25</v>
      </c>
      <c r="S50" s="6">
        <v>25</v>
      </c>
      <c r="T50" s="6">
        <v>25</v>
      </c>
      <c r="U50" s="6">
        <v>25</v>
      </c>
      <c r="V50" s="6">
        <v>100</v>
      </c>
      <c r="W50" s="6">
        <v>25</v>
      </c>
      <c r="X50" s="6">
        <v>25</v>
      </c>
      <c r="Y50" s="6">
        <v>25</v>
      </c>
      <c r="Z50" s="6">
        <v>25</v>
      </c>
      <c r="AA50" s="6">
        <v>100</v>
      </c>
      <c r="AB50" s="21">
        <f t="shared" si="0"/>
        <v>1</v>
      </c>
      <c r="AC50" s="23">
        <f t="shared" si="1"/>
        <v>1</v>
      </c>
      <c r="AD50" s="24" t="str">
        <f t="shared" si="2"/>
        <v>85% a 100%</v>
      </c>
      <c r="AE50" s="26" t="str">
        <f t="shared" si="3"/>
        <v>176817461000101</v>
      </c>
      <c r="AF50" s="26" t="str">
        <f>VLOOKUP(Tabla1[[#This Row],[RUC PROGRAMAS]],Tabla13[[RUC PROGRAMAS]:[Codificado Reportado
USD]],1,0)</f>
        <v>176817461000101</v>
      </c>
      <c r="AG50" s="6">
        <v>1626193.97</v>
      </c>
      <c r="AH50" s="6">
        <v>1617197.34</v>
      </c>
      <c r="AI50" s="21">
        <f t="shared" si="5"/>
        <v>0.99446767718613549</v>
      </c>
      <c r="AJ50" s="26" t="str">
        <f t="shared" si="6"/>
        <v>85% a 100%</v>
      </c>
      <c r="AK50" s="6">
        <v>1626193.9700000002</v>
      </c>
      <c r="AL50" s="6">
        <v>1617197.34</v>
      </c>
      <c r="AM50" s="5" t="s">
        <v>1723</v>
      </c>
      <c r="AN50" s="5" t="s">
        <v>2522</v>
      </c>
      <c r="AO50" s="5" t="s">
        <v>2522</v>
      </c>
      <c r="AP50" s="5" t="s">
        <v>2522</v>
      </c>
      <c r="AQ50" s="5" t="s">
        <v>1923</v>
      </c>
      <c r="AR50" s="5" t="s">
        <v>2469</v>
      </c>
      <c r="AS50" s="7">
        <v>44592.537407407399</v>
      </c>
      <c r="AT50" s="11">
        <v>44592.536863425899</v>
      </c>
    </row>
    <row r="51" spans="1:46" s="1" customFormat="1" ht="50" customHeight="1">
      <c r="A51" s="9">
        <v>2021</v>
      </c>
      <c r="B51" s="5" t="s">
        <v>62</v>
      </c>
      <c r="C51" s="5" t="str">
        <f>VLOOKUP(Tabla1[[#This Row],[RUC]],[1]ENTIDADES!$A$2:$I$191,2,0)</f>
        <v>SIN GABINETE</v>
      </c>
      <c r="D51" s="5" t="s">
        <v>686</v>
      </c>
      <c r="E51" s="5" t="str">
        <f>VLOOKUP(Tabla1[[#This Row],[RUC]],[1]ENTIDADES!$A$2:$I$191,4,0)</f>
        <v>ZONA 9</v>
      </c>
      <c r="F51" s="5" t="s">
        <v>1631</v>
      </c>
      <c r="G51" s="5" t="s">
        <v>1350</v>
      </c>
      <c r="H51" s="29" t="s">
        <v>2771</v>
      </c>
      <c r="I51" s="5">
        <v>1</v>
      </c>
      <c r="J51" s="4">
        <v>2</v>
      </c>
      <c r="K51" s="5" t="s">
        <v>2478</v>
      </c>
      <c r="L51" s="5" t="s">
        <v>2773</v>
      </c>
      <c r="M51" s="4">
        <v>7</v>
      </c>
      <c r="N51" s="5" t="s">
        <v>1817</v>
      </c>
      <c r="O51" s="5" t="s">
        <v>1992</v>
      </c>
      <c r="P51" s="5" t="s">
        <v>2125</v>
      </c>
      <c r="Q51" s="6">
        <v>100</v>
      </c>
      <c r="R51" s="6">
        <v>25</v>
      </c>
      <c r="S51" s="6">
        <v>25</v>
      </c>
      <c r="T51" s="6">
        <v>25</v>
      </c>
      <c r="U51" s="6">
        <v>25</v>
      </c>
      <c r="V51" s="6">
        <v>100</v>
      </c>
      <c r="W51" s="6">
        <v>25</v>
      </c>
      <c r="X51" s="6">
        <v>25</v>
      </c>
      <c r="Y51" s="6">
        <v>25</v>
      </c>
      <c r="Z51" s="6">
        <v>25</v>
      </c>
      <c r="AA51" s="6">
        <v>100</v>
      </c>
      <c r="AB51" s="21">
        <f t="shared" si="0"/>
        <v>1</v>
      </c>
      <c r="AC51" s="23">
        <f t="shared" si="1"/>
        <v>1</v>
      </c>
      <c r="AD51" s="24" t="str">
        <f t="shared" si="2"/>
        <v>85% a 100%</v>
      </c>
      <c r="AE51" s="26" t="str">
        <f t="shared" si="3"/>
        <v>176817461000155</v>
      </c>
      <c r="AF51" s="26" t="str">
        <f>VLOOKUP(Tabla1[[#This Row],[RUC PROGRAMAS]],Tabla13[[RUC PROGRAMAS]:[Codificado Reportado
USD]],1,0)</f>
        <v>176817461000155</v>
      </c>
      <c r="AG51" s="6">
        <v>1139343.27</v>
      </c>
      <c r="AH51" s="6">
        <v>1137671.3</v>
      </c>
      <c r="AI51" s="21">
        <f t="shared" si="5"/>
        <v>0.99853251426148326</v>
      </c>
      <c r="AJ51" s="26" t="str">
        <f t="shared" si="6"/>
        <v>85% a 100%</v>
      </c>
      <c r="AK51" s="6">
        <v>1139343.2700000003</v>
      </c>
      <c r="AL51" s="6">
        <v>1137671.3000000003</v>
      </c>
      <c r="AM51" s="5" t="s">
        <v>1898</v>
      </c>
      <c r="AN51" s="5" t="s">
        <v>2078</v>
      </c>
      <c r="AO51" s="5" t="s">
        <v>591</v>
      </c>
      <c r="AP51" s="5" t="s">
        <v>1466</v>
      </c>
      <c r="AQ51" s="5" t="s">
        <v>1923</v>
      </c>
      <c r="AR51" s="5" t="s">
        <v>2469</v>
      </c>
      <c r="AS51" s="7">
        <v>44592.5375347222</v>
      </c>
      <c r="AT51" s="10"/>
    </row>
    <row r="52" spans="1:46" s="1" customFormat="1" ht="50" customHeight="1">
      <c r="A52" s="9">
        <v>2021</v>
      </c>
      <c r="B52" s="5" t="s">
        <v>1658</v>
      </c>
      <c r="C52" s="5" t="str">
        <f>VLOOKUP(Tabla1[[#This Row],[RUC]],[1]ENTIDADES!$A$2:$I$191,2,0)</f>
        <v>SIN GABINETE</v>
      </c>
      <c r="D52" s="5" t="s">
        <v>418</v>
      </c>
      <c r="E52" s="5" t="str">
        <f>VLOOKUP(Tabla1[[#This Row],[RUC]],[1]ENTIDADES!$A$2:$I$191,4,0)</f>
        <v>ZONA 9</v>
      </c>
      <c r="F52" s="5" t="s">
        <v>2220</v>
      </c>
      <c r="G52" s="5" t="s">
        <v>748</v>
      </c>
      <c r="H52" s="29" t="s">
        <v>2770</v>
      </c>
      <c r="I52" s="5">
        <v>3</v>
      </c>
      <c r="J52" s="4">
        <v>7</v>
      </c>
      <c r="K52" s="5" t="s">
        <v>2275</v>
      </c>
      <c r="L52" s="5" t="s">
        <v>2776</v>
      </c>
      <c r="M52" s="4">
        <v>14</v>
      </c>
      <c r="N52" s="5" t="s">
        <v>2573</v>
      </c>
      <c r="O52" s="5" t="s">
        <v>531</v>
      </c>
      <c r="P52" s="5" t="s">
        <v>2125</v>
      </c>
      <c r="Q52" s="6">
        <v>0</v>
      </c>
      <c r="R52" s="6">
        <v>25</v>
      </c>
      <c r="S52" s="6">
        <v>25</v>
      </c>
      <c r="T52" s="6">
        <v>25</v>
      </c>
      <c r="U52" s="6">
        <v>25</v>
      </c>
      <c r="V52" s="6">
        <v>100</v>
      </c>
      <c r="W52" s="6">
        <v>25</v>
      </c>
      <c r="X52" s="6">
        <v>25</v>
      </c>
      <c r="Y52" s="6">
        <v>25</v>
      </c>
      <c r="Z52" s="6">
        <v>25</v>
      </c>
      <c r="AA52" s="6">
        <v>100</v>
      </c>
      <c r="AB52" s="21">
        <f t="shared" si="0"/>
        <v>1</v>
      </c>
      <c r="AC52" s="23">
        <f t="shared" si="1"/>
        <v>1</v>
      </c>
      <c r="AD52" s="24" t="str">
        <f t="shared" si="2"/>
        <v>85% a 100%</v>
      </c>
      <c r="AE52" s="26" t="str">
        <f t="shared" si="3"/>
        <v>176816066000101</v>
      </c>
      <c r="AF52" s="26" t="str">
        <f>VLOOKUP(Tabla1[[#This Row],[RUC PROGRAMAS]],Tabla13[[RUC PROGRAMAS]:[Codificado Reportado
USD]],1,0)</f>
        <v>176816066000101</v>
      </c>
      <c r="AG52" s="6">
        <v>501029.71</v>
      </c>
      <c r="AH52" s="6">
        <v>500990.88</v>
      </c>
      <c r="AI52" s="21">
        <f t="shared" si="5"/>
        <v>0.99992249960586166</v>
      </c>
      <c r="AJ52" s="26" t="str">
        <f t="shared" si="6"/>
        <v>85% a 100%</v>
      </c>
      <c r="AK52" s="6">
        <v>501029.70999999996</v>
      </c>
      <c r="AL52" s="6">
        <v>500990.88</v>
      </c>
      <c r="AM52" s="5" t="s">
        <v>210</v>
      </c>
      <c r="AN52" s="5" t="s">
        <v>1009</v>
      </c>
      <c r="AO52" s="5" t="s">
        <v>2625</v>
      </c>
      <c r="AP52" s="5" t="s">
        <v>1329</v>
      </c>
      <c r="AQ52" s="5" t="s">
        <v>677</v>
      </c>
      <c r="AR52" s="5" t="s">
        <v>867</v>
      </c>
      <c r="AS52" s="7">
        <v>44582.526655092603</v>
      </c>
      <c r="AT52" s="10"/>
    </row>
    <row r="53" spans="1:46" s="1" customFormat="1" ht="50" customHeight="1">
      <c r="A53" s="9">
        <v>2021</v>
      </c>
      <c r="B53" s="5" t="s">
        <v>1658</v>
      </c>
      <c r="C53" s="5" t="str">
        <f>VLOOKUP(Tabla1[[#This Row],[RUC]],[1]ENTIDADES!$A$2:$I$191,2,0)</f>
        <v>SIN GABINETE</v>
      </c>
      <c r="D53" s="5" t="s">
        <v>418</v>
      </c>
      <c r="E53" s="5" t="str">
        <f>VLOOKUP(Tabla1[[#This Row],[RUC]],[1]ENTIDADES!$A$2:$I$191,4,0)</f>
        <v>ZONA 9</v>
      </c>
      <c r="F53" s="5" t="s">
        <v>1631</v>
      </c>
      <c r="G53" s="5" t="s">
        <v>938</v>
      </c>
      <c r="H53" s="29" t="s">
        <v>2771</v>
      </c>
      <c r="I53" s="5">
        <v>3</v>
      </c>
      <c r="J53" s="4">
        <v>7</v>
      </c>
      <c r="K53" s="5" t="s">
        <v>2275</v>
      </c>
      <c r="L53" s="5" t="s">
        <v>2776</v>
      </c>
      <c r="M53" s="4">
        <v>14</v>
      </c>
      <c r="N53" s="5" t="s">
        <v>2573</v>
      </c>
      <c r="O53" s="5" t="s">
        <v>2279</v>
      </c>
      <c r="P53" s="5" t="s">
        <v>1233</v>
      </c>
      <c r="Q53" s="6">
        <v>0</v>
      </c>
      <c r="R53" s="6">
        <v>59</v>
      </c>
      <c r="S53" s="6">
        <v>67</v>
      </c>
      <c r="T53" s="6">
        <v>69</v>
      </c>
      <c r="U53" s="6">
        <v>69</v>
      </c>
      <c r="V53" s="6">
        <v>264</v>
      </c>
      <c r="W53" s="6">
        <v>59</v>
      </c>
      <c r="X53" s="6">
        <v>67</v>
      </c>
      <c r="Y53" s="6">
        <v>69</v>
      </c>
      <c r="Z53" s="6">
        <v>69</v>
      </c>
      <c r="AA53" s="6">
        <v>264</v>
      </c>
      <c r="AB53" s="21">
        <f t="shared" si="0"/>
        <v>1</v>
      </c>
      <c r="AC53" s="23">
        <f t="shared" si="1"/>
        <v>1</v>
      </c>
      <c r="AD53" s="24" t="str">
        <f t="shared" si="2"/>
        <v>85% a 100%</v>
      </c>
      <c r="AE53" s="26" t="str">
        <f t="shared" si="3"/>
        <v>176816066000155</v>
      </c>
      <c r="AF53" s="26" t="str">
        <f>VLOOKUP(Tabla1[[#This Row],[RUC PROGRAMAS]],Tabla13[[RUC PROGRAMAS]:[Codificado Reportado
USD]],1,0)</f>
        <v>176816066000155</v>
      </c>
      <c r="AG53" s="6">
        <v>522388.74</v>
      </c>
      <c r="AH53" s="6">
        <v>522388.74</v>
      </c>
      <c r="AI53" s="21">
        <f t="shared" si="5"/>
        <v>1</v>
      </c>
      <c r="AJ53" s="26" t="str">
        <f t="shared" si="6"/>
        <v>85% a 100%</v>
      </c>
      <c r="AK53" s="6">
        <v>522388.73999999993</v>
      </c>
      <c r="AL53" s="6">
        <v>522388.73999999993</v>
      </c>
      <c r="AM53" s="5" t="s">
        <v>819</v>
      </c>
      <c r="AN53" s="5" t="s">
        <v>434</v>
      </c>
      <c r="AO53" s="5" t="s">
        <v>2437</v>
      </c>
      <c r="AP53" s="5" t="s">
        <v>144</v>
      </c>
      <c r="AQ53" s="5" t="s">
        <v>677</v>
      </c>
      <c r="AR53" s="5" t="s">
        <v>867</v>
      </c>
      <c r="AS53" s="7">
        <v>44582.533379629604</v>
      </c>
      <c r="AT53" s="10"/>
    </row>
    <row r="54" spans="1:46" s="1" customFormat="1" ht="50" customHeight="1">
      <c r="A54" s="9">
        <v>2021</v>
      </c>
      <c r="B54" s="5" t="s">
        <v>2263</v>
      </c>
      <c r="C54" s="5" t="str">
        <f>VLOOKUP(Tabla1[[#This Row],[RUC]],[1]ENTIDADES!$A$2:$I$191,2,0)</f>
        <v>SIN GABINETE</v>
      </c>
      <c r="D54" s="5" t="s">
        <v>863</v>
      </c>
      <c r="E54" s="5" t="str">
        <f>VLOOKUP(Tabla1[[#This Row],[RUC]],[1]ENTIDADES!$A$2:$I$191,4,0)</f>
        <v>ZONA 9</v>
      </c>
      <c r="F54" s="5" t="s">
        <v>2220</v>
      </c>
      <c r="G54" s="5" t="s">
        <v>748</v>
      </c>
      <c r="H54" s="29" t="s">
        <v>2770</v>
      </c>
      <c r="I54" s="5">
        <v>3</v>
      </c>
      <c r="J54" s="4">
        <v>7</v>
      </c>
      <c r="K54" s="5" t="s">
        <v>2275</v>
      </c>
      <c r="L54" s="5" t="s">
        <v>2776</v>
      </c>
      <c r="M54" s="4">
        <v>14</v>
      </c>
      <c r="N54" s="5" t="s">
        <v>2573</v>
      </c>
      <c r="O54" s="5" t="s">
        <v>1626</v>
      </c>
      <c r="P54" s="5" t="s">
        <v>207</v>
      </c>
      <c r="Q54" s="6">
        <v>97.91</v>
      </c>
      <c r="R54" s="6">
        <v>25</v>
      </c>
      <c r="S54" s="6">
        <v>25</v>
      </c>
      <c r="T54" s="6">
        <v>25</v>
      </c>
      <c r="U54" s="6">
        <v>25</v>
      </c>
      <c r="V54" s="6">
        <v>100</v>
      </c>
      <c r="W54" s="6">
        <v>20.89</v>
      </c>
      <c r="X54" s="6">
        <v>22.3</v>
      </c>
      <c r="Y54" s="6">
        <v>23.91</v>
      </c>
      <c r="Z54" s="6">
        <v>31.71</v>
      </c>
      <c r="AA54" s="6">
        <v>98.81</v>
      </c>
      <c r="AB54" s="21">
        <f t="shared" si="0"/>
        <v>0.98809999999999998</v>
      </c>
      <c r="AC54" s="23">
        <f t="shared" si="1"/>
        <v>0.98809999999999998</v>
      </c>
      <c r="AD54" s="24" t="str">
        <f t="shared" si="2"/>
        <v>85% a 100%</v>
      </c>
      <c r="AE54" s="26" t="str">
        <f t="shared" si="3"/>
        <v>176805315000101</v>
      </c>
      <c r="AF54" s="26" t="str">
        <f>VLOOKUP(Tabla1[[#This Row],[RUC PROGRAMAS]],Tabla13[[RUC PROGRAMAS]:[Codificado Reportado
USD]],1,0)</f>
        <v>176805315000101</v>
      </c>
      <c r="AG54" s="6">
        <v>851717.98</v>
      </c>
      <c r="AH54" s="6">
        <v>841035.95</v>
      </c>
      <c r="AI54" s="21">
        <f t="shared" si="5"/>
        <v>0.98745825466781856</v>
      </c>
      <c r="AJ54" s="26" t="str">
        <f t="shared" si="6"/>
        <v>85% a 100%</v>
      </c>
      <c r="AK54" s="6">
        <v>851717.9800000001</v>
      </c>
      <c r="AL54" s="6">
        <v>841035.95000000007</v>
      </c>
      <c r="AM54" s="5" t="s">
        <v>493</v>
      </c>
      <c r="AN54" s="5" t="s">
        <v>493</v>
      </c>
      <c r="AO54" s="5" t="s">
        <v>493</v>
      </c>
      <c r="AP54" s="5" t="s">
        <v>1510</v>
      </c>
      <c r="AQ54" s="5" t="s">
        <v>741</v>
      </c>
      <c r="AR54" s="5" t="s">
        <v>987</v>
      </c>
      <c r="AS54" s="7">
        <v>44589.475405092599</v>
      </c>
      <c r="AT54" s="10"/>
    </row>
    <row r="55" spans="1:46" s="1" customFormat="1" ht="50" customHeight="1">
      <c r="A55" s="9">
        <v>2021</v>
      </c>
      <c r="B55" s="5" t="s">
        <v>2263</v>
      </c>
      <c r="C55" s="5" t="str">
        <f>VLOOKUP(Tabla1[[#This Row],[RUC]],[1]ENTIDADES!$A$2:$I$191,2,0)</f>
        <v>SIN GABINETE</v>
      </c>
      <c r="D55" s="5" t="s">
        <v>863</v>
      </c>
      <c r="E55" s="5" t="str">
        <f>VLOOKUP(Tabla1[[#This Row],[RUC]],[1]ENTIDADES!$A$2:$I$191,4,0)</f>
        <v>ZONA 9</v>
      </c>
      <c r="F55" s="5" t="s">
        <v>2645</v>
      </c>
      <c r="G55" s="5" t="s">
        <v>2135</v>
      </c>
      <c r="H55" s="29" t="s">
        <v>2771</v>
      </c>
      <c r="I55" s="5">
        <v>1</v>
      </c>
      <c r="J55" s="4">
        <v>1</v>
      </c>
      <c r="K55" s="5" t="s">
        <v>55</v>
      </c>
      <c r="L55" s="5" t="s">
        <v>2773</v>
      </c>
      <c r="M55" s="4">
        <v>5</v>
      </c>
      <c r="N55" s="5" t="s">
        <v>1400</v>
      </c>
      <c r="O55" s="5" t="s">
        <v>1005</v>
      </c>
      <c r="P55" s="5" t="s">
        <v>365</v>
      </c>
      <c r="Q55" s="6">
        <v>3167</v>
      </c>
      <c r="R55" s="6">
        <v>439</v>
      </c>
      <c r="S55" s="6">
        <v>400</v>
      </c>
      <c r="T55" s="6">
        <v>400</v>
      </c>
      <c r="U55" s="6">
        <v>400</v>
      </c>
      <c r="V55" s="6">
        <v>1639</v>
      </c>
      <c r="W55" s="6">
        <v>439</v>
      </c>
      <c r="X55" s="6">
        <v>428</v>
      </c>
      <c r="Y55" s="6">
        <v>677</v>
      </c>
      <c r="Z55" s="6">
        <v>458</v>
      </c>
      <c r="AA55" s="6">
        <v>2002</v>
      </c>
      <c r="AB55" s="21">
        <f t="shared" si="0"/>
        <v>1.2214765100671141</v>
      </c>
      <c r="AC55" s="23">
        <f t="shared" si="1"/>
        <v>1</v>
      </c>
      <c r="AD55" s="24" t="str">
        <f t="shared" si="2"/>
        <v>85% a 100%</v>
      </c>
      <c r="AE55" s="26" t="str">
        <f t="shared" si="3"/>
        <v>176805315000187</v>
      </c>
      <c r="AF55" s="26" t="str">
        <f>VLOOKUP(Tabla1[[#This Row],[RUC PROGRAMAS]],Tabla13[[RUC PROGRAMAS]:[Codificado Reportado
USD]],1,0)</f>
        <v>176805315000187</v>
      </c>
      <c r="AG55" s="6">
        <v>797453.06</v>
      </c>
      <c r="AH55" s="6">
        <v>797453.06</v>
      </c>
      <c r="AI55" s="21">
        <f t="shared" si="5"/>
        <v>1</v>
      </c>
      <c r="AJ55" s="26" t="str">
        <f t="shared" si="6"/>
        <v>85% a 100%</v>
      </c>
      <c r="AK55" s="6">
        <v>797453.05999999994</v>
      </c>
      <c r="AL55" s="6">
        <v>797453.05999999994</v>
      </c>
      <c r="AM55" s="5" t="s">
        <v>2544</v>
      </c>
      <c r="AN55" s="5" t="s">
        <v>2544</v>
      </c>
      <c r="AO55" s="5" t="s">
        <v>1778</v>
      </c>
      <c r="AP55" s="5" t="s">
        <v>420</v>
      </c>
      <c r="AQ55" s="5" t="s">
        <v>741</v>
      </c>
      <c r="AR55" s="5" t="s">
        <v>987</v>
      </c>
      <c r="AS55" s="7">
        <v>44589.479201388902</v>
      </c>
      <c r="AT55" s="10"/>
    </row>
    <row r="56" spans="1:46" s="1" customFormat="1" ht="50" customHeight="1">
      <c r="A56" s="9">
        <v>2021</v>
      </c>
      <c r="B56" s="5" t="s">
        <v>1647</v>
      </c>
      <c r="C56" s="5" t="str">
        <f>VLOOKUP(Tabla1[[#This Row],[RUC]],[1]ENTIDADES!$A$2:$I$191,2,0)</f>
        <v>SIN GABINETE</v>
      </c>
      <c r="D56" s="5" t="s">
        <v>1237</v>
      </c>
      <c r="E56" s="5" t="str">
        <f>VLOOKUP(Tabla1[[#This Row],[RUC]],[1]ENTIDADES!$A$2:$I$191,4,0)</f>
        <v>ZONA 9</v>
      </c>
      <c r="F56" s="5" t="s">
        <v>2220</v>
      </c>
      <c r="G56" s="5" t="s">
        <v>748</v>
      </c>
      <c r="H56" s="29" t="s">
        <v>2770</v>
      </c>
      <c r="I56" s="5">
        <v>3</v>
      </c>
      <c r="J56" s="4">
        <v>7</v>
      </c>
      <c r="K56" s="5" t="s">
        <v>2275</v>
      </c>
      <c r="L56" s="5" t="s">
        <v>2776</v>
      </c>
      <c r="M56" s="4">
        <v>14</v>
      </c>
      <c r="N56" s="5" t="s">
        <v>2573</v>
      </c>
      <c r="O56" s="5" t="s">
        <v>2185</v>
      </c>
      <c r="P56" s="5" t="s">
        <v>2125</v>
      </c>
      <c r="Q56" s="6">
        <v>0</v>
      </c>
      <c r="R56" s="6">
        <v>25</v>
      </c>
      <c r="S56" s="6">
        <v>25</v>
      </c>
      <c r="T56" s="6">
        <v>25</v>
      </c>
      <c r="U56" s="6">
        <v>25</v>
      </c>
      <c r="V56" s="6">
        <v>100</v>
      </c>
      <c r="W56" s="6">
        <v>25</v>
      </c>
      <c r="X56" s="6">
        <v>25</v>
      </c>
      <c r="Y56" s="6">
        <v>25</v>
      </c>
      <c r="Z56" s="6">
        <v>25</v>
      </c>
      <c r="AA56" s="6">
        <v>100</v>
      </c>
      <c r="AB56" s="21">
        <f t="shared" si="0"/>
        <v>1</v>
      </c>
      <c r="AC56" s="23">
        <f t="shared" si="1"/>
        <v>1</v>
      </c>
      <c r="AD56" s="24" t="str">
        <f t="shared" si="2"/>
        <v>85% a 100%</v>
      </c>
      <c r="AE56" s="26" t="str">
        <f t="shared" si="3"/>
        <v>176809752000101</v>
      </c>
      <c r="AF56" s="26" t="str">
        <f>VLOOKUP(Tabla1[[#This Row],[RUC PROGRAMAS]],Tabla13[[RUC PROGRAMAS]:[Codificado Reportado
USD]],1,0)</f>
        <v>176809752000101</v>
      </c>
      <c r="AG56" s="6">
        <v>34634561.049999997</v>
      </c>
      <c r="AH56" s="6">
        <v>34602904.75</v>
      </c>
      <c r="AI56" s="21">
        <f t="shared" si="5"/>
        <v>0.99908599101474693</v>
      </c>
      <c r="AJ56" s="26" t="str">
        <f t="shared" si="6"/>
        <v>85% a 100%</v>
      </c>
      <c r="AK56" s="6">
        <v>34634561.050000004</v>
      </c>
      <c r="AL56" s="6">
        <v>34602904.749999993</v>
      </c>
      <c r="AM56" s="5" t="s">
        <v>1866</v>
      </c>
      <c r="AN56" s="5" t="s">
        <v>1663</v>
      </c>
      <c r="AO56" s="5" t="s">
        <v>27</v>
      </c>
      <c r="AP56" s="5" t="s">
        <v>1944</v>
      </c>
      <c r="AQ56" s="5" t="s">
        <v>956</v>
      </c>
      <c r="AR56" s="5" t="s">
        <v>1207</v>
      </c>
      <c r="AS56" s="7">
        <v>44587.733055555596</v>
      </c>
      <c r="AT56" s="10"/>
    </row>
    <row r="57" spans="1:46" s="1" customFormat="1" ht="50" customHeight="1">
      <c r="A57" s="9">
        <v>2021</v>
      </c>
      <c r="B57" s="5" t="s">
        <v>1647</v>
      </c>
      <c r="C57" s="5" t="str">
        <f>VLOOKUP(Tabla1[[#This Row],[RUC]],[1]ENTIDADES!$A$2:$I$191,2,0)</f>
        <v>SIN GABINETE</v>
      </c>
      <c r="D57" s="5" t="s">
        <v>1237</v>
      </c>
      <c r="E57" s="5" t="str">
        <f>VLOOKUP(Tabla1[[#This Row],[RUC]],[1]ENTIDADES!$A$2:$I$191,4,0)</f>
        <v>ZONA 9</v>
      </c>
      <c r="F57" s="5" t="s">
        <v>2433</v>
      </c>
      <c r="G57" s="5" t="s">
        <v>1969</v>
      </c>
      <c r="H57" s="29" t="s">
        <v>2771</v>
      </c>
      <c r="I57" s="5">
        <v>1</v>
      </c>
      <c r="J57" s="4">
        <v>1</v>
      </c>
      <c r="K57" s="5" t="s">
        <v>55</v>
      </c>
      <c r="L57" s="5" t="s">
        <v>2776</v>
      </c>
      <c r="M57" s="4">
        <v>14</v>
      </c>
      <c r="N57" s="5" t="s">
        <v>2573</v>
      </c>
      <c r="O57" s="5" t="s">
        <v>2191</v>
      </c>
      <c r="P57" s="5" t="s">
        <v>2191</v>
      </c>
      <c r="Q57" s="6">
        <v>0</v>
      </c>
      <c r="R57" s="6">
        <v>0</v>
      </c>
      <c r="S57" s="6">
        <v>0</v>
      </c>
      <c r="T57" s="6">
        <v>0</v>
      </c>
      <c r="U57" s="6">
        <v>0</v>
      </c>
      <c r="V57" s="6">
        <v>0</v>
      </c>
      <c r="W57" s="6">
        <v>0</v>
      </c>
      <c r="X57" s="6">
        <v>0</v>
      </c>
      <c r="Y57" s="6">
        <v>0</v>
      </c>
      <c r="Z57" s="6">
        <v>0</v>
      </c>
      <c r="AA57" s="6">
        <v>0</v>
      </c>
      <c r="AB57" s="21" t="e">
        <f t="shared" si="0"/>
        <v>#DIV/0!</v>
      </c>
      <c r="AC57" s="23" t="e">
        <f t="shared" si="1"/>
        <v>#DIV/0!</v>
      </c>
      <c r="AD57" s="24" t="e">
        <f t="shared" si="2"/>
        <v>#DIV/0!</v>
      </c>
      <c r="AE57" s="26" t="str">
        <f t="shared" si="3"/>
        <v>176809752000120</v>
      </c>
      <c r="AF57" s="26" t="e">
        <f>VLOOKUP(Tabla1[[#This Row],[RUC PROGRAMAS]],Tabla13[[RUC PROGRAMAS]:[Codificado Reportado
USD]],1,0)</f>
        <v>#N/A</v>
      </c>
      <c r="AG57" s="6">
        <v>0</v>
      </c>
      <c r="AH57" s="6">
        <v>0</v>
      </c>
      <c r="AI57" s="21" t="e">
        <f t="shared" si="5"/>
        <v>#DIV/0!</v>
      </c>
      <c r="AJ57" s="26" t="e">
        <f t="shared" si="6"/>
        <v>#DIV/0!</v>
      </c>
      <c r="AK57" s="6">
        <v>0</v>
      </c>
      <c r="AL57" s="6">
        <v>0</v>
      </c>
      <c r="AM57" s="5" t="s">
        <v>1657</v>
      </c>
      <c r="AN57" s="5" t="s">
        <v>1657</v>
      </c>
      <c r="AO57" s="5" t="s">
        <v>1657</v>
      </c>
      <c r="AP57" s="5" t="s">
        <v>1657</v>
      </c>
      <c r="AQ57" s="5" t="s">
        <v>956</v>
      </c>
      <c r="AR57" s="5" t="s">
        <v>1207</v>
      </c>
      <c r="AS57" s="7">
        <v>44587.733599537001</v>
      </c>
      <c r="AT57" s="10"/>
    </row>
    <row r="58" spans="1:46" s="1" customFormat="1" ht="50" customHeight="1">
      <c r="A58" s="9">
        <v>2021</v>
      </c>
      <c r="B58" s="5" t="s">
        <v>1647</v>
      </c>
      <c r="C58" s="5" t="str">
        <f>VLOOKUP(Tabla1[[#This Row],[RUC]],[1]ENTIDADES!$A$2:$I$191,2,0)</f>
        <v>SIN GABINETE</v>
      </c>
      <c r="D58" s="5" t="s">
        <v>1237</v>
      </c>
      <c r="E58" s="5" t="str">
        <f>VLOOKUP(Tabla1[[#This Row],[RUC]],[1]ENTIDADES!$A$2:$I$191,4,0)</f>
        <v>ZONA 9</v>
      </c>
      <c r="F58" s="5" t="s">
        <v>1631</v>
      </c>
      <c r="G58" s="5" t="s">
        <v>2175</v>
      </c>
      <c r="H58" s="29" t="s">
        <v>2771</v>
      </c>
      <c r="I58" s="5">
        <v>1</v>
      </c>
      <c r="J58" s="4">
        <v>1</v>
      </c>
      <c r="K58" s="5" t="s">
        <v>55</v>
      </c>
      <c r="L58" s="5" t="s">
        <v>2776</v>
      </c>
      <c r="M58" s="4">
        <v>14</v>
      </c>
      <c r="N58" s="5" t="s">
        <v>2573</v>
      </c>
      <c r="O58" s="5" t="s">
        <v>1749</v>
      </c>
      <c r="P58" s="5" t="s">
        <v>2707</v>
      </c>
      <c r="Q58" s="6">
        <v>0.84</v>
      </c>
      <c r="R58" s="6">
        <v>0</v>
      </c>
      <c r="S58" s="6">
        <v>0</v>
      </c>
      <c r="T58" s="6">
        <v>0</v>
      </c>
      <c r="U58" s="6">
        <v>1</v>
      </c>
      <c r="V58" s="6">
        <v>1</v>
      </c>
      <c r="W58" s="6">
        <v>0</v>
      </c>
      <c r="X58" s="6">
        <v>0</v>
      </c>
      <c r="Y58" s="6">
        <v>0</v>
      </c>
      <c r="Z58" s="6">
        <v>0.94</v>
      </c>
      <c r="AA58" s="6">
        <v>0.94</v>
      </c>
      <c r="AB58" s="21">
        <f t="shared" si="0"/>
        <v>0.94</v>
      </c>
      <c r="AC58" s="23">
        <f t="shared" si="1"/>
        <v>0.94</v>
      </c>
      <c r="AD58" s="24" t="str">
        <f t="shared" si="2"/>
        <v>85% a 100%</v>
      </c>
      <c r="AE58" s="26" t="str">
        <f t="shared" si="3"/>
        <v>176809752000155</v>
      </c>
      <c r="AF58" s="26" t="str">
        <f>VLOOKUP(Tabla1[[#This Row],[RUC PROGRAMAS]],Tabla13[[RUC PROGRAMAS]:[Codificado Reportado
USD]],1,0)</f>
        <v>176809752000155</v>
      </c>
      <c r="AG58" s="6">
        <v>27661390.199999999</v>
      </c>
      <c r="AH58" s="6">
        <v>27615715.34</v>
      </c>
      <c r="AI58" s="21">
        <f t="shared" si="5"/>
        <v>0.99834878653351267</v>
      </c>
      <c r="AJ58" s="26" t="str">
        <f t="shared" si="6"/>
        <v>85% a 100%</v>
      </c>
      <c r="AK58" s="6">
        <v>27661390.20000001</v>
      </c>
      <c r="AL58" s="6">
        <v>27615715.340000015</v>
      </c>
      <c r="AM58" s="5" t="s">
        <v>690</v>
      </c>
      <c r="AN58" s="5" t="s">
        <v>517</v>
      </c>
      <c r="AO58" s="5" t="s">
        <v>961</v>
      </c>
      <c r="AP58" s="5" t="s">
        <v>381</v>
      </c>
      <c r="AQ58" s="5" t="s">
        <v>956</v>
      </c>
      <c r="AR58" s="5" t="s">
        <v>1207</v>
      </c>
      <c r="AS58" s="7">
        <v>44587.735706018502</v>
      </c>
      <c r="AT58" s="10"/>
    </row>
    <row r="59" spans="1:46" s="1" customFormat="1" ht="50" customHeight="1">
      <c r="A59" s="9">
        <v>2021</v>
      </c>
      <c r="B59" s="5" t="s">
        <v>1647</v>
      </c>
      <c r="C59" s="5" t="str">
        <f>VLOOKUP(Tabla1[[#This Row],[RUC]],[1]ENTIDADES!$A$2:$I$191,2,0)</f>
        <v>SIN GABINETE</v>
      </c>
      <c r="D59" s="5" t="s">
        <v>1237</v>
      </c>
      <c r="E59" s="5" t="str">
        <f>VLOOKUP(Tabla1[[#This Row],[RUC]],[1]ENTIDADES!$A$2:$I$191,4,0)</f>
        <v>ZONA 9</v>
      </c>
      <c r="F59" s="5" t="s">
        <v>510</v>
      </c>
      <c r="G59" s="5" t="s">
        <v>2610</v>
      </c>
      <c r="H59" s="29" t="s">
        <v>2771</v>
      </c>
      <c r="I59" s="5">
        <v>1</v>
      </c>
      <c r="J59" s="4">
        <v>1</v>
      </c>
      <c r="K59" s="5" t="s">
        <v>55</v>
      </c>
      <c r="L59" s="5" t="s">
        <v>2776</v>
      </c>
      <c r="M59" s="4">
        <v>14</v>
      </c>
      <c r="N59" s="5" t="s">
        <v>2573</v>
      </c>
      <c r="O59" s="5" t="s">
        <v>253</v>
      </c>
      <c r="P59" s="5" t="s">
        <v>2707</v>
      </c>
      <c r="Q59" s="6">
        <v>0.75</v>
      </c>
      <c r="R59" s="6">
        <v>0</v>
      </c>
      <c r="S59" s="6">
        <v>0</v>
      </c>
      <c r="T59" s="6">
        <v>0</v>
      </c>
      <c r="U59" s="6">
        <v>0.8</v>
      </c>
      <c r="V59" s="6">
        <v>0.8</v>
      </c>
      <c r="W59" s="6">
        <v>0</v>
      </c>
      <c r="X59" s="6">
        <v>0</v>
      </c>
      <c r="Y59" s="6">
        <v>0</v>
      </c>
      <c r="Z59" s="6">
        <v>0.8</v>
      </c>
      <c r="AA59" s="6">
        <v>0.8</v>
      </c>
      <c r="AB59" s="21">
        <f t="shared" si="0"/>
        <v>1</v>
      </c>
      <c r="AC59" s="23">
        <f t="shared" si="1"/>
        <v>1</v>
      </c>
      <c r="AD59" s="24" t="str">
        <f t="shared" si="2"/>
        <v>85% a 100%</v>
      </c>
      <c r="AE59" s="26" t="str">
        <f t="shared" si="3"/>
        <v>176809752000156</v>
      </c>
      <c r="AF59" s="26" t="str">
        <f>VLOOKUP(Tabla1[[#This Row],[RUC PROGRAMAS]],Tabla13[[RUC PROGRAMAS]:[Codificado Reportado
USD]],1,0)</f>
        <v>176809752000156</v>
      </c>
      <c r="AG59" s="6">
        <v>272514473.86000001</v>
      </c>
      <c r="AH59" s="6">
        <v>272369897.85000002</v>
      </c>
      <c r="AI59" s="21">
        <f t="shared" si="5"/>
        <v>0.99946947401379393</v>
      </c>
      <c r="AJ59" s="26" t="str">
        <f t="shared" si="6"/>
        <v>85% a 100%</v>
      </c>
      <c r="AK59" s="6">
        <v>272514473.86000007</v>
      </c>
      <c r="AL59" s="6">
        <v>272369897.85000002</v>
      </c>
      <c r="AM59" s="5" t="s">
        <v>1205</v>
      </c>
      <c r="AN59" s="5" t="s">
        <v>1107</v>
      </c>
      <c r="AO59" s="5" t="s">
        <v>2284</v>
      </c>
      <c r="AP59" s="5" t="s">
        <v>278</v>
      </c>
      <c r="AQ59" s="5" t="s">
        <v>956</v>
      </c>
      <c r="AR59" s="5" t="s">
        <v>1207</v>
      </c>
      <c r="AS59" s="7">
        <v>44587.738958333299</v>
      </c>
      <c r="AT59" s="10"/>
    </row>
    <row r="60" spans="1:46" s="1" customFormat="1" ht="50" customHeight="1">
      <c r="A60" s="9">
        <v>2021</v>
      </c>
      <c r="B60" s="5" t="s">
        <v>2434</v>
      </c>
      <c r="C60" s="5" t="str">
        <f>VLOOKUP(Tabla1[[#This Row],[RUC]],[1]ENTIDADES!$A$2:$I$191,2,0)</f>
        <v>GABINETE SECTORIAL SOCIAL</v>
      </c>
      <c r="D60" s="5" t="s">
        <v>1326</v>
      </c>
      <c r="E60" s="5" t="str">
        <f>VLOOKUP(Tabla1[[#This Row],[RUC]],[1]ENTIDADES!$A$2:$I$191,4,0)</f>
        <v>ZONA 9</v>
      </c>
      <c r="F60" s="5" t="s">
        <v>2220</v>
      </c>
      <c r="G60" s="5" t="s">
        <v>748</v>
      </c>
      <c r="H60" s="29" t="s">
        <v>2770</v>
      </c>
      <c r="I60" s="5">
        <v>3</v>
      </c>
      <c r="J60" s="4">
        <v>7</v>
      </c>
      <c r="K60" s="5" t="s">
        <v>2275</v>
      </c>
      <c r="L60" s="5" t="s">
        <v>2773</v>
      </c>
      <c r="M60" s="4">
        <v>6</v>
      </c>
      <c r="N60" s="5" t="s">
        <v>2744</v>
      </c>
      <c r="O60" s="5" t="s">
        <v>2185</v>
      </c>
      <c r="P60" s="5" t="s">
        <v>2125</v>
      </c>
      <c r="Q60" s="6">
        <v>0</v>
      </c>
      <c r="R60" s="6">
        <v>20</v>
      </c>
      <c r="S60" s="6">
        <v>23</v>
      </c>
      <c r="T60" s="6">
        <v>26</v>
      </c>
      <c r="U60" s="6">
        <v>31</v>
      </c>
      <c r="V60" s="6">
        <v>100</v>
      </c>
      <c r="W60" s="6">
        <v>23.07</v>
      </c>
      <c r="X60" s="6">
        <v>24.82</v>
      </c>
      <c r="Y60" s="6">
        <v>22.15</v>
      </c>
      <c r="Z60" s="6">
        <v>29.96</v>
      </c>
      <c r="AA60" s="6">
        <v>100</v>
      </c>
      <c r="AB60" s="21">
        <f t="shared" si="0"/>
        <v>1</v>
      </c>
      <c r="AC60" s="23">
        <f t="shared" si="1"/>
        <v>1</v>
      </c>
      <c r="AD60" s="24" t="str">
        <f t="shared" si="2"/>
        <v>85% a 100%</v>
      </c>
      <c r="AE60" s="26" t="str">
        <f t="shared" si="3"/>
        <v>176803525000101</v>
      </c>
      <c r="AF60" s="26" t="str">
        <f>VLOOKUP(Tabla1[[#This Row],[RUC PROGRAMAS]],Tabla13[[RUC PROGRAMAS]:[Codificado Reportado
USD]],1,0)</f>
        <v>176803525000101</v>
      </c>
      <c r="AG60" s="6">
        <v>285214.15000000002</v>
      </c>
      <c r="AH60" s="6">
        <v>276567.59000000003</v>
      </c>
      <c r="AI60" s="21">
        <f t="shared" si="5"/>
        <v>0.96968397255185268</v>
      </c>
      <c r="AJ60" s="26" t="str">
        <f t="shared" si="6"/>
        <v>85% a 100%</v>
      </c>
      <c r="AK60" s="6">
        <v>285214.15000000002</v>
      </c>
      <c r="AL60" s="6">
        <v>276567.58999999997</v>
      </c>
      <c r="AM60" s="5" t="s">
        <v>2454</v>
      </c>
      <c r="AN60" s="5" t="s">
        <v>644</v>
      </c>
      <c r="AO60" s="5" t="s">
        <v>1135</v>
      </c>
      <c r="AP60" s="5" t="s">
        <v>356</v>
      </c>
      <c r="AQ60" s="5" t="s">
        <v>643</v>
      </c>
      <c r="AR60" s="5" t="s">
        <v>2631</v>
      </c>
      <c r="AS60" s="7">
        <v>44586.622719907398</v>
      </c>
      <c r="AT60" s="10"/>
    </row>
    <row r="61" spans="1:46" s="1" customFormat="1" ht="50" customHeight="1">
      <c r="A61" s="9">
        <v>2021</v>
      </c>
      <c r="B61" s="5" t="s">
        <v>2434</v>
      </c>
      <c r="C61" s="5" t="str">
        <f>VLOOKUP(Tabla1[[#This Row],[RUC]],[1]ENTIDADES!$A$2:$I$191,2,0)</f>
        <v>GABINETE SECTORIAL SOCIAL</v>
      </c>
      <c r="D61" s="5" t="s">
        <v>1326</v>
      </c>
      <c r="E61" s="5" t="str">
        <f>VLOOKUP(Tabla1[[#This Row],[RUC]],[1]ENTIDADES!$A$2:$I$191,4,0)</f>
        <v>ZONA 9</v>
      </c>
      <c r="F61" s="5" t="s">
        <v>1631</v>
      </c>
      <c r="G61" s="5" t="s">
        <v>763</v>
      </c>
      <c r="H61" s="29" t="s">
        <v>2771</v>
      </c>
      <c r="I61" s="5">
        <v>3</v>
      </c>
      <c r="J61" s="4">
        <v>7</v>
      </c>
      <c r="K61" s="5" t="s">
        <v>2275</v>
      </c>
      <c r="L61" s="5" t="s">
        <v>2773</v>
      </c>
      <c r="M61" s="4">
        <v>6</v>
      </c>
      <c r="N61" s="5" t="s">
        <v>2744</v>
      </c>
      <c r="O61" s="5" t="s">
        <v>148</v>
      </c>
      <c r="P61" s="5" t="s">
        <v>2125</v>
      </c>
      <c r="Q61" s="6">
        <v>0</v>
      </c>
      <c r="R61" s="6">
        <v>20</v>
      </c>
      <c r="S61" s="6">
        <v>23</v>
      </c>
      <c r="T61" s="6">
        <v>26</v>
      </c>
      <c r="U61" s="6">
        <v>31</v>
      </c>
      <c r="V61" s="6">
        <v>100</v>
      </c>
      <c r="W61" s="6">
        <v>23.35</v>
      </c>
      <c r="X61" s="6">
        <v>24.34</v>
      </c>
      <c r="Y61" s="6">
        <v>22.15</v>
      </c>
      <c r="Z61" s="6">
        <v>30.16</v>
      </c>
      <c r="AA61" s="6">
        <v>100</v>
      </c>
      <c r="AB61" s="21">
        <f t="shared" si="0"/>
        <v>1</v>
      </c>
      <c r="AC61" s="23">
        <f t="shared" si="1"/>
        <v>1</v>
      </c>
      <c r="AD61" s="24" t="str">
        <f t="shared" si="2"/>
        <v>85% a 100%</v>
      </c>
      <c r="AE61" s="26" t="str">
        <f t="shared" si="3"/>
        <v>176803525000155</v>
      </c>
      <c r="AF61" s="26" t="str">
        <f>VLOOKUP(Tabla1[[#This Row],[RUC PROGRAMAS]],Tabla13[[RUC PROGRAMAS]:[Codificado Reportado
USD]],1,0)</f>
        <v>176803525000155</v>
      </c>
      <c r="AG61" s="6">
        <v>77453.42</v>
      </c>
      <c r="AH61" s="6">
        <v>77453.42</v>
      </c>
      <c r="AI61" s="21">
        <f t="shared" si="5"/>
        <v>1</v>
      </c>
      <c r="AJ61" s="26" t="str">
        <f t="shared" si="6"/>
        <v>85% a 100%</v>
      </c>
      <c r="AK61" s="6">
        <v>77453.42</v>
      </c>
      <c r="AL61" s="6">
        <v>77453.42</v>
      </c>
      <c r="AM61" s="5" t="s">
        <v>1876</v>
      </c>
      <c r="AN61" s="5" t="s">
        <v>2717</v>
      </c>
      <c r="AO61" s="5" t="s">
        <v>267</v>
      </c>
      <c r="AP61" s="5" t="s">
        <v>884</v>
      </c>
      <c r="AQ61" s="5" t="s">
        <v>643</v>
      </c>
      <c r="AR61" s="5" t="s">
        <v>2631</v>
      </c>
      <c r="AS61" s="7">
        <v>44589.503148148098</v>
      </c>
      <c r="AT61" s="10"/>
    </row>
    <row r="62" spans="1:46" s="1" customFormat="1" ht="50" customHeight="1">
      <c r="A62" s="9">
        <v>2021</v>
      </c>
      <c r="B62" s="5" t="s">
        <v>1524</v>
      </c>
      <c r="C62" s="5" t="str">
        <f>VLOOKUP(Tabla1[[#This Row],[RUC]],[1]ENTIDADES!$A$2:$I$191,2,0)</f>
        <v>SIN GABINETE</v>
      </c>
      <c r="D62" s="5" t="s">
        <v>2054</v>
      </c>
      <c r="E62" s="5" t="str">
        <f>VLOOKUP(Tabla1[[#This Row],[RUC]],[1]ENTIDADES!$A$2:$I$191,4,0)</f>
        <v>ZONA 9</v>
      </c>
      <c r="F62" s="5" t="s">
        <v>2220</v>
      </c>
      <c r="G62" s="5" t="s">
        <v>748</v>
      </c>
      <c r="H62" s="29" t="s">
        <v>2770</v>
      </c>
      <c r="I62" s="5">
        <v>3</v>
      </c>
      <c r="J62" s="4">
        <v>7</v>
      </c>
      <c r="K62" s="5" t="s">
        <v>2275</v>
      </c>
      <c r="L62" s="5" t="s">
        <v>2776</v>
      </c>
      <c r="M62" s="4">
        <v>15</v>
      </c>
      <c r="N62" s="5" t="s">
        <v>411</v>
      </c>
      <c r="O62" s="5" t="s">
        <v>1380</v>
      </c>
      <c r="P62" s="5" t="s">
        <v>491</v>
      </c>
      <c r="Q62" s="6">
        <v>0</v>
      </c>
      <c r="R62" s="6">
        <v>23</v>
      </c>
      <c r="S62" s="6">
        <v>22</v>
      </c>
      <c r="T62" s="6">
        <v>21</v>
      </c>
      <c r="U62" s="6">
        <v>34</v>
      </c>
      <c r="V62" s="6">
        <v>100</v>
      </c>
      <c r="W62" s="6">
        <v>19</v>
      </c>
      <c r="X62" s="6">
        <v>24.37</v>
      </c>
      <c r="Y62" s="6">
        <v>26.89</v>
      </c>
      <c r="Z62" s="6">
        <v>27.05</v>
      </c>
      <c r="AA62" s="6">
        <v>97.31</v>
      </c>
      <c r="AB62" s="21">
        <f t="shared" si="0"/>
        <v>0.97310000000000008</v>
      </c>
      <c r="AC62" s="23">
        <f t="shared" si="1"/>
        <v>0.97310000000000008</v>
      </c>
      <c r="AD62" s="24" t="str">
        <f t="shared" si="2"/>
        <v>85% a 100%</v>
      </c>
      <c r="AE62" s="26" t="str">
        <f t="shared" si="3"/>
        <v>176000201000101</v>
      </c>
      <c r="AF62" s="26" t="str">
        <f>VLOOKUP(Tabla1[[#This Row],[RUC PROGRAMAS]],Tabla13[[RUC PROGRAMAS]:[Codificado Reportado
USD]],1,0)</f>
        <v>176000201000101</v>
      </c>
      <c r="AG62" s="6">
        <v>29350079.399999999</v>
      </c>
      <c r="AH62" s="6">
        <v>28553836.039999999</v>
      </c>
      <c r="AI62" s="21">
        <f t="shared" si="5"/>
        <v>0.9728708277361594</v>
      </c>
      <c r="AJ62" s="26" t="str">
        <f t="shared" si="6"/>
        <v>85% a 100%</v>
      </c>
      <c r="AK62" s="6">
        <v>29350079.399999999</v>
      </c>
      <c r="AL62" s="6">
        <v>28553836.039999999</v>
      </c>
      <c r="AM62" s="5" t="s">
        <v>1074</v>
      </c>
      <c r="AN62" s="5" t="s">
        <v>1703</v>
      </c>
      <c r="AO62" s="5" t="s">
        <v>988</v>
      </c>
      <c r="AP62" s="5" t="s">
        <v>1880</v>
      </c>
      <c r="AQ62" s="5" t="s">
        <v>1312</v>
      </c>
      <c r="AR62" s="5" t="s">
        <v>292</v>
      </c>
      <c r="AS62" s="7">
        <v>44592.523043981499</v>
      </c>
      <c r="AT62" s="10"/>
    </row>
    <row r="63" spans="1:46" s="1" customFormat="1" ht="50" customHeight="1">
      <c r="A63" s="9">
        <v>2021</v>
      </c>
      <c r="B63" s="5" t="s">
        <v>1524</v>
      </c>
      <c r="C63" s="5" t="str">
        <f>VLOOKUP(Tabla1[[#This Row],[RUC]],[1]ENTIDADES!$A$2:$I$191,2,0)</f>
        <v>SIN GABINETE</v>
      </c>
      <c r="D63" s="5" t="s">
        <v>2054</v>
      </c>
      <c r="E63" s="5" t="str">
        <f>VLOOKUP(Tabla1[[#This Row],[RUC]],[1]ENTIDADES!$A$2:$I$191,4,0)</f>
        <v>ZONA 9</v>
      </c>
      <c r="F63" s="5" t="s">
        <v>1631</v>
      </c>
      <c r="G63" s="5" t="s">
        <v>2533</v>
      </c>
      <c r="H63" s="29" t="s">
        <v>2771</v>
      </c>
      <c r="I63" s="5">
        <v>3</v>
      </c>
      <c r="J63" s="4">
        <v>7</v>
      </c>
      <c r="K63" s="5" t="s">
        <v>2275</v>
      </c>
      <c r="L63" s="5" t="s">
        <v>2776</v>
      </c>
      <c r="M63" s="4">
        <v>15</v>
      </c>
      <c r="N63" s="5" t="s">
        <v>411</v>
      </c>
      <c r="O63" s="5" t="s">
        <v>2693</v>
      </c>
      <c r="P63" s="5" t="s">
        <v>491</v>
      </c>
      <c r="Q63" s="6">
        <v>0</v>
      </c>
      <c r="R63" s="6">
        <v>65</v>
      </c>
      <c r="S63" s="6">
        <v>31</v>
      </c>
      <c r="T63" s="6">
        <v>2</v>
      </c>
      <c r="U63" s="6">
        <v>2</v>
      </c>
      <c r="V63" s="6">
        <v>100</v>
      </c>
      <c r="W63" s="6">
        <v>27</v>
      </c>
      <c r="X63" s="6">
        <v>29.64</v>
      </c>
      <c r="Y63" s="6">
        <v>39.96</v>
      </c>
      <c r="Z63" s="6">
        <v>0</v>
      </c>
      <c r="AA63" s="6">
        <v>96.6</v>
      </c>
      <c r="AB63" s="21">
        <f t="shared" si="0"/>
        <v>0.96599999999999997</v>
      </c>
      <c r="AC63" s="23">
        <f t="shared" si="1"/>
        <v>0.96599999999999997</v>
      </c>
      <c r="AD63" s="24" t="str">
        <f t="shared" si="2"/>
        <v>85% a 100%</v>
      </c>
      <c r="AE63" s="26" t="str">
        <f t="shared" si="3"/>
        <v>176000201000155</v>
      </c>
      <c r="AF63" s="26" t="str">
        <f>VLOOKUP(Tabla1[[#This Row],[RUC PROGRAMAS]],Tabla13[[RUC PROGRAMAS]:[Codificado Reportado
USD]],1,0)</f>
        <v>176000201000155</v>
      </c>
      <c r="AG63" s="6">
        <v>83951836.239999995</v>
      </c>
      <c r="AH63" s="6">
        <v>80399321.829999998</v>
      </c>
      <c r="AI63" s="21">
        <f t="shared" si="5"/>
        <v>0.95768389866013015</v>
      </c>
      <c r="AJ63" s="26" t="str">
        <f t="shared" si="6"/>
        <v>85% a 100%</v>
      </c>
      <c r="AK63" s="6">
        <v>83951836.240000024</v>
      </c>
      <c r="AL63" s="6">
        <v>80399321.830000013</v>
      </c>
      <c r="AM63" s="5" t="s">
        <v>788</v>
      </c>
      <c r="AN63" s="5" t="s">
        <v>1849</v>
      </c>
      <c r="AO63" s="5" t="s">
        <v>1777</v>
      </c>
      <c r="AP63" s="5" t="s">
        <v>1087</v>
      </c>
      <c r="AQ63" s="5" t="s">
        <v>1312</v>
      </c>
      <c r="AR63" s="5" t="s">
        <v>292</v>
      </c>
      <c r="AS63" s="7">
        <v>44592.564942129597</v>
      </c>
      <c r="AT63" s="11">
        <v>44592.490671296298</v>
      </c>
    </row>
    <row r="64" spans="1:46" s="1" customFormat="1" ht="50" customHeight="1">
      <c r="A64" s="9">
        <v>2021</v>
      </c>
      <c r="B64" s="5" t="s">
        <v>1010</v>
      </c>
      <c r="C64" s="5" t="str">
        <f>VLOOKUP(Tabla1[[#This Row],[RUC]],[1]ENTIDADES!$A$2:$I$191,2,0)</f>
        <v>SIN GABINETE</v>
      </c>
      <c r="D64" s="5" t="s">
        <v>226</v>
      </c>
      <c r="E64" s="5" t="str">
        <f>VLOOKUP(Tabla1[[#This Row],[RUC]],[1]ENTIDADES!$A$2:$I$191,4,0)</f>
        <v>ZONA 9</v>
      </c>
      <c r="F64" s="5" t="s">
        <v>2220</v>
      </c>
      <c r="G64" s="5" t="s">
        <v>748</v>
      </c>
      <c r="H64" s="29" t="s">
        <v>2770</v>
      </c>
      <c r="I64" s="5">
        <v>3</v>
      </c>
      <c r="J64" s="4">
        <v>7</v>
      </c>
      <c r="K64" s="5" t="s">
        <v>2275</v>
      </c>
      <c r="L64" s="5" t="s">
        <v>2776</v>
      </c>
      <c r="M64" s="4">
        <v>16</v>
      </c>
      <c r="N64" s="5" t="s">
        <v>1451</v>
      </c>
      <c r="O64" s="5" t="s">
        <v>354</v>
      </c>
      <c r="P64" s="5" t="s">
        <v>2125</v>
      </c>
      <c r="Q64" s="6">
        <v>0</v>
      </c>
      <c r="R64" s="6">
        <v>25</v>
      </c>
      <c r="S64" s="6">
        <v>25</v>
      </c>
      <c r="T64" s="6">
        <v>25</v>
      </c>
      <c r="U64" s="6">
        <v>25</v>
      </c>
      <c r="V64" s="6">
        <v>100</v>
      </c>
      <c r="W64" s="6">
        <v>25</v>
      </c>
      <c r="X64" s="6">
        <v>25</v>
      </c>
      <c r="Y64" s="6">
        <v>25</v>
      </c>
      <c r="Z64" s="6">
        <v>25</v>
      </c>
      <c r="AA64" s="6">
        <v>100</v>
      </c>
      <c r="AB64" s="21">
        <f t="shared" si="0"/>
        <v>1</v>
      </c>
      <c r="AC64" s="23">
        <f t="shared" si="1"/>
        <v>1</v>
      </c>
      <c r="AD64" s="24" t="str">
        <f t="shared" si="2"/>
        <v>85% a 100%</v>
      </c>
      <c r="AE64" s="26" t="str">
        <f t="shared" si="3"/>
        <v>176818654000101</v>
      </c>
      <c r="AF64" s="26" t="str">
        <f>VLOOKUP(Tabla1[[#This Row],[RUC PROGRAMAS]],Tabla13[[RUC PROGRAMAS]:[Codificado Reportado
USD]],1,0)</f>
        <v>176818654000101</v>
      </c>
      <c r="AG64" s="6">
        <v>362457.12</v>
      </c>
      <c r="AH64" s="6">
        <v>358107.99</v>
      </c>
      <c r="AI64" s="21">
        <f t="shared" si="5"/>
        <v>0.98800098064013753</v>
      </c>
      <c r="AJ64" s="26" t="str">
        <f t="shared" si="6"/>
        <v>85% a 100%</v>
      </c>
      <c r="AK64" s="6">
        <v>362457.12</v>
      </c>
      <c r="AL64" s="6">
        <v>358107.99</v>
      </c>
      <c r="AM64" s="5" t="s">
        <v>284</v>
      </c>
      <c r="AN64" s="5" t="s">
        <v>2390</v>
      </c>
      <c r="AO64" s="5" t="s">
        <v>1590</v>
      </c>
      <c r="AP64" s="5" t="s">
        <v>698</v>
      </c>
      <c r="AQ64" s="5" t="s">
        <v>1147</v>
      </c>
      <c r="AR64" s="5" t="s">
        <v>1060</v>
      </c>
      <c r="AS64" s="7">
        <v>44586.638749999998</v>
      </c>
      <c r="AT64" s="11">
        <v>44581.7160069444</v>
      </c>
    </row>
    <row r="65" spans="1:46" s="1" customFormat="1" ht="50" customHeight="1">
      <c r="A65" s="9">
        <v>2021</v>
      </c>
      <c r="B65" s="5" t="s">
        <v>2277</v>
      </c>
      <c r="C65" s="5" t="str">
        <f>VLOOKUP(Tabla1[[#This Row],[RUC]],[1]ENTIDADES!$A$2:$I$191,2,0)</f>
        <v>SIN GABINETE</v>
      </c>
      <c r="D65" s="5" t="s">
        <v>1950</v>
      </c>
      <c r="E65" s="5" t="str">
        <f>VLOOKUP(Tabla1[[#This Row],[RUC]],[1]ENTIDADES!$A$2:$I$191,4,0)</f>
        <v>ZONA 9</v>
      </c>
      <c r="F65" s="5" t="s">
        <v>2220</v>
      </c>
      <c r="G65" s="5" t="s">
        <v>748</v>
      </c>
      <c r="H65" s="29" t="s">
        <v>2770</v>
      </c>
      <c r="I65" s="5">
        <v>3</v>
      </c>
      <c r="J65" s="4">
        <v>8</v>
      </c>
      <c r="K65" s="5" t="s">
        <v>1535</v>
      </c>
      <c r="L65" s="5" t="s">
        <v>2776</v>
      </c>
      <c r="M65" s="4">
        <v>14</v>
      </c>
      <c r="N65" s="5" t="s">
        <v>2573</v>
      </c>
      <c r="O65" s="5" t="s">
        <v>531</v>
      </c>
      <c r="P65" s="5" t="s">
        <v>2125</v>
      </c>
      <c r="Q65" s="6">
        <v>100</v>
      </c>
      <c r="R65" s="6">
        <v>25</v>
      </c>
      <c r="S65" s="6">
        <v>25</v>
      </c>
      <c r="T65" s="6">
        <v>25</v>
      </c>
      <c r="U65" s="6">
        <v>25</v>
      </c>
      <c r="V65" s="6">
        <v>100</v>
      </c>
      <c r="W65" s="6">
        <v>0</v>
      </c>
      <c r="X65" s="6">
        <v>25</v>
      </c>
      <c r="Y65" s="6">
        <v>25</v>
      </c>
      <c r="Z65" s="6">
        <v>49.85</v>
      </c>
      <c r="AA65" s="6">
        <v>99.85</v>
      </c>
      <c r="AB65" s="21">
        <f t="shared" si="0"/>
        <v>0.99849999999999994</v>
      </c>
      <c r="AC65" s="23">
        <f t="shared" si="1"/>
        <v>0.99849999999999994</v>
      </c>
      <c r="AD65" s="24" t="str">
        <f t="shared" si="2"/>
        <v>85% a 100%</v>
      </c>
      <c r="AE65" s="26" t="str">
        <f t="shared" si="3"/>
        <v>176817941000101</v>
      </c>
      <c r="AF65" s="26" t="str">
        <f>VLOOKUP(Tabla1[[#This Row],[RUC PROGRAMAS]],Tabla13[[RUC PROGRAMAS]:[Codificado Reportado
USD]],1,0)</f>
        <v>176817941000101</v>
      </c>
      <c r="AG65" s="6">
        <v>754253.91</v>
      </c>
      <c r="AH65" s="6">
        <v>753088.91</v>
      </c>
      <c r="AI65" s="21">
        <f t="shared" si="5"/>
        <v>0.99845542729768544</v>
      </c>
      <c r="AJ65" s="26" t="str">
        <f t="shared" si="6"/>
        <v>85% a 100%</v>
      </c>
      <c r="AK65" s="6">
        <v>754253.91</v>
      </c>
      <c r="AL65" s="6">
        <v>753088.91</v>
      </c>
      <c r="AM65" s="5" t="s">
        <v>2664</v>
      </c>
      <c r="AN65" s="5" t="s">
        <v>2696</v>
      </c>
      <c r="AO65" s="5" t="s">
        <v>701</v>
      </c>
      <c r="AP65" s="5" t="s">
        <v>293</v>
      </c>
      <c r="AQ65" s="5" t="s">
        <v>1986</v>
      </c>
      <c r="AR65" s="5" t="s">
        <v>1986</v>
      </c>
      <c r="AS65" s="7">
        <v>44592.4898032407</v>
      </c>
      <c r="AT65" s="10"/>
    </row>
    <row r="66" spans="1:46" s="1" customFormat="1" ht="50" customHeight="1">
      <c r="A66" s="9">
        <v>2021</v>
      </c>
      <c r="B66" s="5" t="s">
        <v>693</v>
      </c>
      <c r="C66" s="5" t="str">
        <f>VLOOKUP(Tabla1[[#This Row],[RUC]],[1]ENTIDADES!$A$2:$I$191,2,0)</f>
        <v>SIN GABINETE</v>
      </c>
      <c r="D66" s="5" t="s">
        <v>2724</v>
      </c>
      <c r="E66" s="5" t="str">
        <f>VLOOKUP(Tabla1[[#This Row],[RUC]],[1]ENTIDADES!$A$2:$I$191,4,0)</f>
        <v>ZONA 9</v>
      </c>
      <c r="F66" s="5" t="s">
        <v>2220</v>
      </c>
      <c r="G66" s="5" t="s">
        <v>748</v>
      </c>
      <c r="H66" s="29" t="s">
        <v>2770</v>
      </c>
      <c r="I66" s="5">
        <v>3</v>
      </c>
      <c r="J66" s="4">
        <v>7</v>
      </c>
      <c r="K66" s="5" t="s">
        <v>2275</v>
      </c>
      <c r="L66" s="5" t="s">
        <v>2776</v>
      </c>
      <c r="M66" s="4">
        <v>14</v>
      </c>
      <c r="N66" s="5" t="s">
        <v>2573</v>
      </c>
      <c r="O66" s="5" t="s">
        <v>531</v>
      </c>
      <c r="P66" s="5" t="s">
        <v>2125</v>
      </c>
      <c r="Q66" s="6">
        <v>0.92</v>
      </c>
      <c r="R66" s="6">
        <v>0.25</v>
      </c>
      <c r="S66" s="6">
        <v>0.25</v>
      </c>
      <c r="T66" s="6">
        <v>0.25</v>
      </c>
      <c r="U66" s="6">
        <v>0.25</v>
      </c>
      <c r="V66" s="6">
        <v>1</v>
      </c>
      <c r="W66" s="6">
        <v>0.21</v>
      </c>
      <c r="X66" s="6">
        <v>0.24</v>
      </c>
      <c r="Y66" s="6">
        <v>0.23</v>
      </c>
      <c r="Z66" s="6">
        <v>0.27</v>
      </c>
      <c r="AA66" s="6">
        <v>0.95</v>
      </c>
      <c r="AB66" s="21">
        <f t="shared" ref="AB66:AB129" si="7">AA66/V66</f>
        <v>0.95</v>
      </c>
      <c r="AC66" s="23">
        <f t="shared" ref="AC66:AC129" si="8">IF(AB66&gt;=100%,1,AB66)</f>
        <v>0.95</v>
      </c>
      <c r="AD66" s="24" t="str">
        <f t="shared" ref="AD66:AD129" si="9">IF(AB66&gt;=85%,"85% a 100%",IF(AND(AB66&gt;=70%,AB66&lt;85%),"70% a 84,99%","0% a 69,99%"))</f>
        <v>85% a 100%</v>
      </c>
      <c r="AE66" s="26" t="str">
        <f t="shared" ref="AE66:AE129" si="10">CONCATENATE(B66,F66)</f>
        <v>176818638000101</v>
      </c>
      <c r="AF66" s="26" t="str">
        <f>VLOOKUP(Tabla1[[#This Row],[RUC PROGRAMAS]],Tabla13[[RUC PROGRAMAS]:[Codificado Reportado
USD]],1,0)</f>
        <v>176818638000101</v>
      </c>
      <c r="AG66" s="6">
        <v>821473.04</v>
      </c>
      <c r="AH66" s="6">
        <v>821152.26</v>
      </c>
      <c r="AI66" s="21">
        <f t="shared" ref="AI66:AI129" si="11">AH66/AG66</f>
        <v>0.99960950635701928</v>
      </c>
      <c r="AJ66" s="26" t="str">
        <f t="shared" ref="AJ66:AJ129" si="12">IF(AI66&gt;=85%,"85% a 100%",IF(AND(AI66&gt;=70%,AI66&lt;85%),"70% a 84,99%","0% a 69,99%"))</f>
        <v>85% a 100%</v>
      </c>
      <c r="AK66" s="6">
        <v>821473.04000000015</v>
      </c>
      <c r="AL66" s="6">
        <v>821152.26000000013</v>
      </c>
      <c r="AM66" s="5" t="s">
        <v>1158</v>
      </c>
      <c r="AN66" s="5" t="s">
        <v>1906</v>
      </c>
      <c r="AO66" s="5" t="s">
        <v>742</v>
      </c>
      <c r="AP66" s="5" t="s">
        <v>2021</v>
      </c>
      <c r="AQ66" s="5" t="s">
        <v>1552</v>
      </c>
      <c r="AR66" s="5" t="s">
        <v>2368</v>
      </c>
      <c r="AS66" s="7">
        <v>44592.773668981499</v>
      </c>
      <c r="AT66" s="10"/>
    </row>
    <row r="67" spans="1:46" s="1" customFormat="1" ht="50" customHeight="1">
      <c r="A67" s="9">
        <v>2021</v>
      </c>
      <c r="B67" s="5" t="s">
        <v>693</v>
      </c>
      <c r="C67" s="5" t="str">
        <f>VLOOKUP(Tabla1[[#This Row],[RUC]],[1]ENTIDADES!$A$2:$I$191,2,0)</f>
        <v>SIN GABINETE</v>
      </c>
      <c r="D67" s="5" t="s">
        <v>2724</v>
      </c>
      <c r="E67" s="5" t="str">
        <f>VLOOKUP(Tabla1[[#This Row],[RUC]],[1]ENTIDADES!$A$2:$I$191,4,0)</f>
        <v>ZONA 9</v>
      </c>
      <c r="F67" s="5" t="s">
        <v>2645</v>
      </c>
      <c r="G67" s="5" t="s">
        <v>2135</v>
      </c>
      <c r="H67" s="29" t="s">
        <v>2771</v>
      </c>
      <c r="I67" s="5">
        <v>1</v>
      </c>
      <c r="J67" s="4">
        <v>2</v>
      </c>
      <c r="K67" s="5" t="s">
        <v>2478</v>
      </c>
      <c r="L67" s="5" t="s">
        <v>2773</v>
      </c>
      <c r="M67" s="4">
        <v>5</v>
      </c>
      <c r="N67" s="5" t="s">
        <v>1400</v>
      </c>
      <c r="O67" s="5" t="s">
        <v>1263</v>
      </c>
      <c r="P67" s="5" t="s">
        <v>2125</v>
      </c>
      <c r="Q67" s="6">
        <v>0.94</v>
      </c>
      <c r="R67" s="6">
        <v>0.25</v>
      </c>
      <c r="S67" s="6">
        <v>0.25</v>
      </c>
      <c r="T67" s="6">
        <v>0.25</v>
      </c>
      <c r="U67" s="6">
        <v>0.25</v>
      </c>
      <c r="V67" s="6">
        <v>1</v>
      </c>
      <c r="W67" s="6">
        <v>0.2</v>
      </c>
      <c r="X67" s="6">
        <v>0.22</v>
      </c>
      <c r="Y67" s="6">
        <v>0.22</v>
      </c>
      <c r="Z67" s="6">
        <v>0.24</v>
      </c>
      <c r="AA67" s="6">
        <v>0.88</v>
      </c>
      <c r="AB67" s="21">
        <f t="shared" si="7"/>
        <v>0.88</v>
      </c>
      <c r="AC67" s="23">
        <f t="shared" si="8"/>
        <v>0.88</v>
      </c>
      <c r="AD67" s="24" t="str">
        <f t="shared" si="9"/>
        <v>85% a 100%</v>
      </c>
      <c r="AE67" s="26" t="str">
        <f t="shared" si="10"/>
        <v>176818638000187</v>
      </c>
      <c r="AF67" s="26" t="str">
        <f>VLOOKUP(Tabla1[[#This Row],[RUC PROGRAMAS]],Tabla13[[RUC PROGRAMAS]:[Codificado Reportado
USD]],1,0)</f>
        <v>176818638000187</v>
      </c>
      <c r="AG67" s="6">
        <v>8719.1200000000008</v>
      </c>
      <c r="AH67" s="6">
        <v>8719.1200000000008</v>
      </c>
      <c r="AI67" s="21">
        <f t="shared" si="11"/>
        <v>1</v>
      </c>
      <c r="AJ67" s="26" t="str">
        <f t="shared" si="12"/>
        <v>85% a 100%</v>
      </c>
      <c r="AK67" s="6">
        <v>8719.119999999999</v>
      </c>
      <c r="AL67" s="6">
        <v>8719.119999999999</v>
      </c>
      <c r="AM67" s="5" t="s">
        <v>453</v>
      </c>
      <c r="AN67" s="5" t="s">
        <v>1589</v>
      </c>
      <c r="AO67" s="5" t="s">
        <v>2525</v>
      </c>
      <c r="AP67" s="5" t="s">
        <v>1959</v>
      </c>
      <c r="AQ67" s="5" t="s">
        <v>1552</v>
      </c>
      <c r="AR67" s="5" t="s">
        <v>2368</v>
      </c>
      <c r="AS67" s="7">
        <v>44592.780092592599</v>
      </c>
      <c r="AT67" s="10"/>
    </row>
    <row r="68" spans="1:46" s="1" customFormat="1" ht="50" customHeight="1">
      <c r="A68" s="9">
        <v>2021</v>
      </c>
      <c r="B68" s="5" t="s">
        <v>484</v>
      </c>
      <c r="C68" s="5" t="str">
        <f>VLOOKUP(Tabla1[[#This Row],[RUC]],[1]ENTIDADES!$A$2:$I$191,2,0)</f>
        <v>SIN GABINETE</v>
      </c>
      <c r="D68" s="5" t="s">
        <v>1874</v>
      </c>
      <c r="E68" s="5" t="str">
        <f>VLOOKUP(Tabla1[[#This Row],[RUC]],[1]ENTIDADES!$A$2:$I$191,4,0)</f>
        <v>ZONA 9</v>
      </c>
      <c r="F68" s="5" t="s">
        <v>2220</v>
      </c>
      <c r="G68" s="5" t="s">
        <v>748</v>
      </c>
      <c r="H68" s="29" t="s">
        <v>2770</v>
      </c>
      <c r="I68" s="5">
        <v>3</v>
      </c>
      <c r="J68" s="4">
        <v>7</v>
      </c>
      <c r="K68" s="5" t="s">
        <v>2275</v>
      </c>
      <c r="L68" s="5" t="s">
        <v>2776</v>
      </c>
      <c r="M68" s="4">
        <v>15</v>
      </c>
      <c r="N68" s="5" t="s">
        <v>411</v>
      </c>
      <c r="O68" s="5" t="s">
        <v>2313</v>
      </c>
      <c r="P68" s="5" t="s">
        <v>207</v>
      </c>
      <c r="Q68" s="6">
        <v>97.79</v>
      </c>
      <c r="R68" s="6">
        <v>25</v>
      </c>
      <c r="S68" s="6">
        <v>25</v>
      </c>
      <c r="T68" s="6">
        <v>25</v>
      </c>
      <c r="U68" s="6">
        <v>25</v>
      </c>
      <c r="V68" s="6">
        <v>100</v>
      </c>
      <c r="W68" s="6">
        <v>21</v>
      </c>
      <c r="X68" s="6">
        <v>25</v>
      </c>
      <c r="Y68" s="6">
        <v>25</v>
      </c>
      <c r="Z68" s="6">
        <v>24.6</v>
      </c>
      <c r="AA68" s="6">
        <v>95.6</v>
      </c>
      <c r="AB68" s="21">
        <f t="shared" si="7"/>
        <v>0.95599999999999996</v>
      </c>
      <c r="AC68" s="23">
        <f t="shared" si="8"/>
        <v>0.95599999999999996</v>
      </c>
      <c r="AD68" s="24" t="str">
        <f t="shared" si="9"/>
        <v>85% a 100%</v>
      </c>
      <c r="AE68" s="26" t="str">
        <f t="shared" si="10"/>
        <v>176812338000101</v>
      </c>
      <c r="AF68" s="26" t="str">
        <f>VLOOKUP(Tabla1[[#This Row],[RUC PROGRAMAS]],Tabla13[[RUC PROGRAMAS]:[Codificado Reportado
USD]],1,0)</f>
        <v>176812338000101</v>
      </c>
      <c r="AG68" s="6">
        <v>711566.81</v>
      </c>
      <c r="AH68" s="6">
        <v>705631.84</v>
      </c>
      <c r="AI68" s="21">
        <f t="shared" si="11"/>
        <v>0.9916592933838495</v>
      </c>
      <c r="AJ68" s="26" t="str">
        <f t="shared" si="12"/>
        <v>85% a 100%</v>
      </c>
      <c r="AK68" s="6">
        <v>1709840.8099999996</v>
      </c>
      <c r="AL68" s="6">
        <v>1703905.8399999996</v>
      </c>
      <c r="AM68" s="5" t="s">
        <v>2051</v>
      </c>
      <c r="AN68" s="5" t="s">
        <v>696</v>
      </c>
      <c r="AO68" s="5" t="s">
        <v>696</v>
      </c>
      <c r="AP68" s="5" t="s">
        <v>712</v>
      </c>
      <c r="AQ68" s="5" t="s">
        <v>103</v>
      </c>
      <c r="AR68" s="5" t="s">
        <v>2731</v>
      </c>
      <c r="AS68" s="7">
        <v>44588.699768518498</v>
      </c>
      <c r="AT68" s="10"/>
    </row>
    <row r="69" spans="1:46" s="1" customFormat="1" ht="50" customHeight="1">
      <c r="A69" s="9">
        <v>2021</v>
      </c>
      <c r="B69" s="5" t="s">
        <v>484</v>
      </c>
      <c r="C69" s="5" t="str">
        <f>VLOOKUP(Tabla1[[#This Row],[RUC]],[1]ENTIDADES!$A$2:$I$191,2,0)</f>
        <v>SIN GABINETE</v>
      </c>
      <c r="D69" s="5" t="s">
        <v>1874</v>
      </c>
      <c r="E69" s="5" t="str">
        <f>VLOOKUP(Tabla1[[#This Row],[RUC]],[1]ENTIDADES!$A$2:$I$191,4,0)</f>
        <v>ZONA 9</v>
      </c>
      <c r="F69" s="5" t="s">
        <v>2645</v>
      </c>
      <c r="G69" s="5" t="s">
        <v>2135</v>
      </c>
      <c r="H69" s="29" t="s">
        <v>2771</v>
      </c>
      <c r="I69" s="5">
        <v>1</v>
      </c>
      <c r="J69" s="4">
        <v>1</v>
      </c>
      <c r="K69" s="5" t="s">
        <v>55</v>
      </c>
      <c r="L69" s="5" t="s">
        <v>2773</v>
      </c>
      <c r="M69" s="4">
        <v>5</v>
      </c>
      <c r="N69" s="5" t="s">
        <v>1400</v>
      </c>
      <c r="O69" s="5" t="s">
        <v>702</v>
      </c>
      <c r="P69" s="5" t="s">
        <v>365</v>
      </c>
      <c r="Q69" s="6">
        <v>190</v>
      </c>
      <c r="R69" s="6">
        <v>88</v>
      </c>
      <c r="S69" s="6">
        <v>22</v>
      </c>
      <c r="T69" s="6">
        <v>0</v>
      </c>
      <c r="U69" s="6">
        <v>0</v>
      </c>
      <c r="V69" s="6">
        <v>110</v>
      </c>
      <c r="W69" s="6">
        <v>88</v>
      </c>
      <c r="X69" s="6">
        <v>22</v>
      </c>
      <c r="Y69" s="6">
        <v>0</v>
      </c>
      <c r="Z69" s="6">
        <v>0</v>
      </c>
      <c r="AA69" s="6">
        <v>110</v>
      </c>
      <c r="AB69" s="21">
        <f t="shared" si="7"/>
        <v>1</v>
      </c>
      <c r="AC69" s="23">
        <f t="shared" si="8"/>
        <v>1</v>
      </c>
      <c r="AD69" s="24" t="str">
        <f t="shared" si="9"/>
        <v>85% a 100%</v>
      </c>
      <c r="AE69" s="26" t="str">
        <f t="shared" si="10"/>
        <v>176812338000187</v>
      </c>
      <c r="AF69" s="26" t="str">
        <f>VLOOKUP(Tabla1[[#This Row],[RUC PROGRAMAS]],Tabla13[[RUC PROGRAMAS]:[Codificado Reportado
USD]],1,0)</f>
        <v>176812338000187</v>
      </c>
      <c r="AG69" s="6">
        <v>998274</v>
      </c>
      <c r="AH69" s="6">
        <v>998274</v>
      </c>
      <c r="AI69" s="21">
        <f t="shared" si="11"/>
        <v>1</v>
      </c>
      <c r="AJ69" s="26" t="str">
        <f t="shared" si="12"/>
        <v>85% a 100%</v>
      </c>
      <c r="AK69" s="6">
        <v>0</v>
      </c>
      <c r="AL69" s="6">
        <v>0</v>
      </c>
      <c r="AM69" s="5" t="s">
        <v>387</v>
      </c>
      <c r="AN69" s="5" t="s">
        <v>2149</v>
      </c>
      <c r="AO69" s="5" t="s">
        <v>2095</v>
      </c>
      <c r="AP69" s="5" t="s">
        <v>552</v>
      </c>
      <c r="AQ69" s="5" t="s">
        <v>103</v>
      </c>
      <c r="AR69" s="5" t="s">
        <v>2731</v>
      </c>
      <c r="AS69" s="7">
        <v>44588.697164351899</v>
      </c>
      <c r="AT69" s="10"/>
    </row>
    <row r="70" spans="1:46" s="1" customFormat="1" ht="50" customHeight="1">
      <c r="A70" s="9">
        <v>2021</v>
      </c>
      <c r="B70" s="5" t="s">
        <v>527</v>
      </c>
      <c r="C70" s="5" t="str">
        <f>VLOOKUP(Tabla1[[#This Row],[RUC]],[1]ENTIDADES!$A$2:$I$191,2,0)</f>
        <v>SIN GABINETE</v>
      </c>
      <c r="D70" s="5" t="s">
        <v>825</v>
      </c>
      <c r="E70" s="5" t="str">
        <f>VLOOKUP(Tabla1[[#This Row],[RUC]],[1]ENTIDADES!$A$2:$I$191,4,0)</f>
        <v>ZONA 9</v>
      </c>
      <c r="F70" s="5" t="s">
        <v>2220</v>
      </c>
      <c r="G70" s="5" t="s">
        <v>748</v>
      </c>
      <c r="H70" s="29" t="s">
        <v>2770</v>
      </c>
      <c r="I70" s="5">
        <v>3</v>
      </c>
      <c r="J70" s="4">
        <v>7</v>
      </c>
      <c r="K70" s="5" t="s">
        <v>2275</v>
      </c>
      <c r="L70" s="5" t="s">
        <v>2776</v>
      </c>
      <c r="M70" s="4">
        <v>15</v>
      </c>
      <c r="N70" s="5" t="s">
        <v>411</v>
      </c>
      <c r="O70" s="5" t="s">
        <v>1380</v>
      </c>
      <c r="P70" s="5" t="s">
        <v>491</v>
      </c>
      <c r="Q70" s="6">
        <v>0</v>
      </c>
      <c r="R70" s="6">
        <v>25</v>
      </c>
      <c r="S70" s="6">
        <v>25</v>
      </c>
      <c r="T70" s="6">
        <v>25</v>
      </c>
      <c r="U70" s="6">
        <v>25</v>
      </c>
      <c r="V70" s="6">
        <v>100</v>
      </c>
      <c r="W70" s="6">
        <v>25</v>
      </c>
      <c r="X70" s="6">
        <v>25</v>
      </c>
      <c r="Y70" s="6">
        <v>25</v>
      </c>
      <c r="Z70" s="6">
        <v>25</v>
      </c>
      <c r="AA70" s="6">
        <v>100</v>
      </c>
      <c r="AB70" s="21">
        <f t="shared" si="7"/>
        <v>1</v>
      </c>
      <c r="AC70" s="23">
        <f t="shared" si="8"/>
        <v>1</v>
      </c>
      <c r="AD70" s="24" t="str">
        <f t="shared" si="9"/>
        <v>85% a 100%</v>
      </c>
      <c r="AE70" s="26" t="str">
        <f t="shared" si="10"/>
        <v>176000236000101</v>
      </c>
      <c r="AF70" s="26" t="str">
        <f>VLOOKUP(Tabla1[[#This Row],[RUC PROGRAMAS]],Tabla13[[RUC PROGRAMAS]:[Codificado Reportado
USD]],1,0)</f>
        <v>176000236000101</v>
      </c>
      <c r="AG70" s="6">
        <v>16552019.050000001</v>
      </c>
      <c r="AH70" s="6">
        <v>15950324.119999999</v>
      </c>
      <c r="AI70" s="21">
        <f t="shared" si="11"/>
        <v>0.9636482456803358</v>
      </c>
      <c r="AJ70" s="26" t="str">
        <f t="shared" si="12"/>
        <v>85% a 100%</v>
      </c>
      <c r="AK70" s="6">
        <v>16552019.050000003</v>
      </c>
      <c r="AL70" s="6">
        <v>15950324.120000001</v>
      </c>
      <c r="AM70" s="5" t="s">
        <v>590</v>
      </c>
      <c r="AN70" s="5" t="s">
        <v>590</v>
      </c>
      <c r="AO70" s="5" t="s">
        <v>590</v>
      </c>
      <c r="AP70" s="5" t="s">
        <v>590</v>
      </c>
      <c r="AQ70" s="5" t="s">
        <v>195</v>
      </c>
      <c r="AR70" s="5" t="s">
        <v>1811</v>
      </c>
      <c r="AS70" s="7">
        <v>44586.517118055599</v>
      </c>
      <c r="AT70" s="11">
        <v>44586.516597222202</v>
      </c>
    </row>
    <row r="71" spans="1:46" s="1" customFormat="1" ht="50" customHeight="1">
      <c r="A71" s="9">
        <v>2021</v>
      </c>
      <c r="B71" s="5" t="s">
        <v>527</v>
      </c>
      <c r="C71" s="5" t="str">
        <f>VLOOKUP(Tabla1[[#This Row],[RUC]],[1]ENTIDADES!$A$2:$I$191,2,0)</f>
        <v>SIN GABINETE</v>
      </c>
      <c r="D71" s="5" t="s">
        <v>825</v>
      </c>
      <c r="E71" s="5" t="str">
        <f>VLOOKUP(Tabla1[[#This Row],[RUC]],[1]ENTIDADES!$A$2:$I$191,4,0)</f>
        <v>ZONA 9</v>
      </c>
      <c r="F71" s="5" t="s">
        <v>1631</v>
      </c>
      <c r="G71" s="5" t="s">
        <v>1551</v>
      </c>
      <c r="H71" s="29" t="s">
        <v>2771</v>
      </c>
      <c r="I71" s="5">
        <v>3</v>
      </c>
      <c r="J71" s="4">
        <v>8</v>
      </c>
      <c r="K71" s="5" t="s">
        <v>1535</v>
      </c>
      <c r="L71" s="5" t="s">
        <v>2776</v>
      </c>
      <c r="M71" s="4">
        <v>15</v>
      </c>
      <c r="N71" s="5" t="s">
        <v>411</v>
      </c>
      <c r="O71" s="5" t="s">
        <v>625</v>
      </c>
      <c r="P71" s="5" t="s">
        <v>1776</v>
      </c>
      <c r="Q71" s="6">
        <v>0</v>
      </c>
      <c r="R71" s="6">
        <v>1311</v>
      </c>
      <c r="S71" s="6">
        <v>1123</v>
      </c>
      <c r="T71" s="6">
        <v>501</v>
      </c>
      <c r="U71" s="6">
        <v>556</v>
      </c>
      <c r="V71" s="6">
        <v>3491</v>
      </c>
      <c r="W71" s="6">
        <v>1311</v>
      </c>
      <c r="X71" s="6">
        <v>807</v>
      </c>
      <c r="Y71" s="6">
        <v>765</v>
      </c>
      <c r="Z71" s="6">
        <v>851</v>
      </c>
      <c r="AA71" s="6">
        <v>3734</v>
      </c>
      <c r="AB71" s="21">
        <f t="shared" si="7"/>
        <v>1.069607562303065</v>
      </c>
      <c r="AC71" s="23">
        <f t="shared" si="8"/>
        <v>1</v>
      </c>
      <c r="AD71" s="24" t="str">
        <f t="shared" si="9"/>
        <v>85% a 100%</v>
      </c>
      <c r="AE71" s="26" t="str">
        <f t="shared" si="10"/>
        <v>176000236000155</v>
      </c>
      <c r="AF71" s="26" t="str">
        <f>VLOOKUP(Tabla1[[#This Row],[RUC PROGRAMAS]],Tabla13[[RUC PROGRAMAS]:[Codificado Reportado
USD]],1,0)</f>
        <v>176000236000155</v>
      </c>
      <c r="AG71" s="6">
        <v>65080719.310000002</v>
      </c>
      <c r="AH71" s="6">
        <v>64936432.810000002</v>
      </c>
      <c r="AI71" s="21">
        <f t="shared" si="11"/>
        <v>0.9977829608902643</v>
      </c>
      <c r="AJ71" s="26" t="str">
        <f t="shared" si="12"/>
        <v>85% a 100%</v>
      </c>
      <c r="AK71" s="6">
        <v>65080719.310000002</v>
      </c>
      <c r="AL71" s="6">
        <v>64936432.809999995</v>
      </c>
      <c r="AM71" s="5" t="s">
        <v>1460</v>
      </c>
      <c r="AN71" s="5" t="s">
        <v>1177</v>
      </c>
      <c r="AO71" s="5" t="s">
        <v>2267</v>
      </c>
      <c r="AP71" s="5" t="s">
        <v>1320</v>
      </c>
      <c r="AQ71" s="5" t="s">
        <v>195</v>
      </c>
      <c r="AR71" s="5" t="s">
        <v>1811</v>
      </c>
      <c r="AS71" s="7">
        <v>44587.421238425901</v>
      </c>
      <c r="AT71" s="10"/>
    </row>
    <row r="72" spans="1:46" s="1" customFormat="1" ht="50" customHeight="1">
      <c r="A72" s="9">
        <v>2021</v>
      </c>
      <c r="B72" s="5" t="s">
        <v>2425</v>
      </c>
      <c r="C72" s="5" t="str">
        <f>VLOOKUP(Tabla1[[#This Row],[RUC]],[1]ENTIDADES!$A$2:$I$191,2,0)</f>
        <v>SIN GABINETE</v>
      </c>
      <c r="D72" s="5" t="s">
        <v>476</v>
      </c>
      <c r="E72" s="5" t="str">
        <f>VLOOKUP(Tabla1[[#This Row],[RUC]],[1]ENTIDADES!$A$2:$I$191,4,0)</f>
        <v>ZONA 9</v>
      </c>
      <c r="F72" s="5" t="s">
        <v>2220</v>
      </c>
      <c r="G72" s="5" t="s">
        <v>748</v>
      </c>
      <c r="H72" s="29" t="s">
        <v>2770</v>
      </c>
      <c r="I72" s="5">
        <v>3</v>
      </c>
      <c r="J72" s="4">
        <v>7</v>
      </c>
      <c r="K72" s="5" t="s">
        <v>2275</v>
      </c>
      <c r="L72" s="5" t="s">
        <v>2776</v>
      </c>
      <c r="M72" s="4">
        <v>14</v>
      </c>
      <c r="N72" s="5" t="s">
        <v>2573</v>
      </c>
      <c r="O72" s="5" t="s">
        <v>2185</v>
      </c>
      <c r="P72" s="5" t="s">
        <v>2125</v>
      </c>
      <c r="Q72" s="6">
        <v>25</v>
      </c>
      <c r="R72" s="6">
        <v>0.25</v>
      </c>
      <c r="S72" s="6">
        <v>0.25</v>
      </c>
      <c r="T72" s="6">
        <v>0.25</v>
      </c>
      <c r="U72" s="6">
        <v>0.25</v>
      </c>
      <c r="V72" s="6">
        <v>1</v>
      </c>
      <c r="W72" s="6">
        <v>0.23</v>
      </c>
      <c r="X72" s="6">
        <v>0.23</v>
      </c>
      <c r="Y72" s="6">
        <v>0.23</v>
      </c>
      <c r="Z72" s="6">
        <v>0.31</v>
      </c>
      <c r="AA72" s="6">
        <v>1</v>
      </c>
      <c r="AB72" s="21">
        <f t="shared" si="7"/>
        <v>1</v>
      </c>
      <c r="AC72" s="23">
        <f t="shared" si="8"/>
        <v>1</v>
      </c>
      <c r="AD72" s="24" t="str">
        <f t="shared" si="9"/>
        <v>85% a 100%</v>
      </c>
      <c r="AE72" s="26" t="str">
        <f t="shared" si="10"/>
        <v>176815027000101</v>
      </c>
      <c r="AF72" s="26" t="str">
        <f>VLOOKUP(Tabla1[[#This Row],[RUC PROGRAMAS]],Tabla13[[RUC PROGRAMAS]:[Codificado Reportado
USD]],1,0)</f>
        <v>176815027000101</v>
      </c>
      <c r="AG72" s="6">
        <v>1456632.52</v>
      </c>
      <c r="AH72" s="6">
        <v>1452748.58</v>
      </c>
      <c r="AI72" s="21">
        <f t="shared" si="11"/>
        <v>0.99733361712945967</v>
      </c>
      <c r="AJ72" s="26" t="str">
        <f t="shared" si="12"/>
        <v>85% a 100%</v>
      </c>
      <c r="AK72" s="6">
        <v>1456632.5200000003</v>
      </c>
      <c r="AL72" s="6">
        <v>1452748.58</v>
      </c>
      <c r="AM72" s="5" t="s">
        <v>395</v>
      </c>
      <c r="AN72" s="5" t="s">
        <v>1285</v>
      </c>
      <c r="AO72" s="5" t="s">
        <v>2554</v>
      </c>
      <c r="AP72" s="5" t="s">
        <v>323</v>
      </c>
      <c r="AQ72" s="5" t="s">
        <v>2442</v>
      </c>
      <c r="AR72" s="5" t="s">
        <v>1073</v>
      </c>
      <c r="AS72" s="7">
        <v>44587.697453703702</v>
      </c>
      <c r="AT72" s="10"/>
    </row>
    <row r="73" spans="1:46" s="1" customFormat="1" ht="50" customHeight="1">
      <c r="A73" s="9">
        <v>2021</v>
      </c>
      <c r="B73" s="5" t="s">
        <v>2425</v>
      </c>
      <c r="C73" s="5" t="str">
        <f>VLOOKUP(Tabla1[[#This Row],[RUC]],[1]ENTIDADES!$A$2:$I$191,2,0)</f>
        <v>SIN GABINETE</v>
      </c>
      <c r="D73" s="5" t="s">
        <v>476</v>
      </c>
      <c r="E73" s="5" t="str">
        <f>VLOOKUP(Tabla1[[#This Row],[RUC]],[1]ENTIDADES!$A$2:$I$191,4,0)</f>
        <v>ZONA 9</v>
      </c>
      <c r="F73" s="5" t="s">
        <v>1631</v>
      </c>
      <c r="G73" s="5" t="s">
        <v>1740</v>
      </c>
      <c r="H73" s="29" t="s">
        <v>2771</v>
      </c>
      <c r="I73" s="5">
        <v>2</v>
      </c>
      <c r="J73" s="4">
        <v>4</v>
      </c>
      <c r="K73" s="5" t="s">
        <v>108</v>
      </c>
      <c r="L73" s="5" t="s">
        <v>2772</v>
      </c>
      <c r="M73" s="4">
        <v>2</v>
      </c>
      <c r="N73" s="5" t="s">
        <v>577</v>
      </c>
      <c r="O73" s="5" t="s">
        <v>1477</v>
      </c>
      <c r="P73" s="5" t="s">
        <v>2125</v>
      </c>
      <c r="Q73" s="6">
        <v>0</v>
      </c>
      <c r="R73" s="6">
        <v>0.35</v>
      </c>
      <c r="S73" s="6">
        <v>0.35</v>
      </c>
      <c r="T73" s="6">
        <v>0.15</v>
      </c>
      <c r="U73" s="6">
        <v>0.15</v>
      </c>
      <c r="V73" s="6">
        <v>1</v>
      </c>
      <c r="W73" s="6">
        <v>0.61</v>
      </c>
      <c r="X73" s="6">
        <v>0.31</v>
      </c>
      <c r="Y73" s="6">
        <v>0.02</v>
      </c>
      <c r="Z73" s="6">
        <v>0.06</v>
      </c>
      <c r="AA73" s="6">
        <v>1</v>
      </c>
      <c r="AB73" s="21">
        <f t="shared" si="7"/>
        <v>1</v>
      </c>
      <c r="AC73" s="23">
        <f t="shared" si="8"/>
        <v>1</v>
      </c>
      <c r="AD73" s="24" t="str">
        <f t="shared" si="9"/>
        <v>85% a 100%</v>
      </c>
      <c r="AE73" s="26" t="str">
        <f t="shared" si="10"/>
        <v>176815027000155</v>
      </c>
      <c r="AF73" s="26" t="str">
        <f>VLOOKUP(Tabla1[[#This Row],[RUC PROGRAMAS]],Tabla13[[RUC PROGRAMAS]:[Codificado Reportado
USD]],1,0)</f>
        <v>176815027000155</v>
      </c>
      <c r="AG73" s="6">
        <v>91387.28</v>
      </c>
      <c r="AH73" s="6">
        <v>91387.28</v>
      </c>
      <c r="AI73" s="21">
        <f t="shared" si="11"/>
        <v>1</v>
      </c>
      <c r="AJ73" s="26" t="str">
        <f t="shared" si="12"/>
        <v>85% a 100%</v>
      </c>
      <c r="AK73" s="6">
        <v>91387.28</v>
      </c>
      <c r="AL73" s="6">
        <v>91387.28</v>
      </c>
      <c r="AM73" s="5" t="s">
        <v>697</v>
      </c>
      <c r="AN73" s="5" t="s">
        <v>1125</v>
      </c>
      <c r="AO73" s="5" t="s">
        <v>764</v>
      </c>
      <c r="AP73" s="5" t="s">
        <v>1024</v>
      </c>
      <c r="AQ73" s="5" t="s">
        <v>2442</v>
      </c>
      <c r="AR73" s="5" t="s">
        <v>1073</v>
      </c>
      <c r="AS73" s="7">
        <v>44587.697615740697</v>
      </c>
      <c r="AT73" s="10"/>
    </row>
    <row r="74" spans="1:46" s="1" customFormat="1" ht="50" customHeight="1">
      <c r="A74" s="9">
        <v>2021</v>
      </c>
      <c r="B74" s="5" t="s">
        <v>1813</v>
      </c>
      <c r="C74" s="5" t="str">
        <f>VLOOKUP(Tabla1[[#This Row],[RUC]],[1]ENTIDADES!$A$2:$I$191,2,0)</f>
        <v>SIN GABINETE</v>
      </c>
      <c r="D74" s="5" t="s">
        <v>328</v>
      </c>
      <c r="E74" s="5" t="str">
        <f>VLOOKUP(Tabla1[[#This Row],[RUC]],[1]ENTIDADES!$A$2:$I$191,4,0)</f>
        <v>ZONA 9</v>
      </c>
      <c r="F74" s="5" t="s">
        <v>2220</v>
      </c>
      <c r="G74" s="5" t="s">
        <v>748</v>
      </c>
      <c r="H74" s="29" t="s">
        <v>2770</v>
      </c>
      <c r="I74" s="5">
        <v>3</v>
      </c>
      <c r="J74" s="4">
        <v>7</v>
      </c>
      <c r="K74" s="5" t="s">
        <v>2275</v>
      </c>
      <c r="L74" s="5" t="s">
        <v>2776</v>
      </c>
      <c r="M74" s="4">
        <v>14</v>
      </c>
      <c r="N74" s="5" t="s">
        <v>2573</v>
      </c>
      <c r="O74" s="5" t="s">
        <v>2185</v>
      </c>
      <c r="P74" s="5" t="s">
        <v>2125</v>
      </c>
      <c r="Q74" s="6">
        <v>98.62</v>
      </c>
      <c r="R74" s="6">
        <v>25</v>
      </c>
      <c r="S74" s="6">
        <v>25</v>
      </c>
      <c r="T74" s="6">
        <v>25</v>
      </c>
      <c r="U74" s="6">
        <v>25</v>
      </c>
      <c r="V74" s="6">
        <v>100</v>
      </c>
      <c r="W74" s="6">
        <v>23.23</v>
      </c>
      <c r="X74" s="6">
        <v>26.77</v>
      </c>
      <c r="Y74" s="6">
        <v>25</v>
      </c>
      <c r="Z74" s="6">
        <v>25</v>
      </c>
      <c r="AA74" s="6">
        <v>100</v>
      </c>
      <c r="AB74" s="21">
        <f t="shared" si="7"/>
        <v>1</v>
      </c>
      <c r="AC74" s="23">
        <f t="shared" si="8"/>
        <v>1</v>
      </c>
      <c r="AD74" s="24" t="str">
        <f t="shared" si="9"/>
        <v>85% a 100%</v>
      </c>
      <c r="AE74" s="26" t="str">
        <f t="shared" si="10"/>
        <v>176000198000101</v>
      </c>
      <c r="AF74" s="26" t="str">
        <f>VLOOKUP(Tabla1[[#This Row],[RUC PROGRAMAS]],Tabla13[[RUC PROGRAMAS]:[Codificado Reportado
USD]],1,0)</f>
        <v>176000198000101</v>
      </c>
      <c r="AG74" s="6">
        <v>2657914.0699999998</v>
      </c>
      <c r="AH74" s="6">
        <v>2638544.0499999998</v>
      </c>
      <c r="AI74" s="21">
        <f t="shared" si="11"/>
        <v>0.99271232271252474</v>
      </c>
      <c r="AJ74" s="26" t="str">
        <f t="shared" si="12"/>
        <v>85% a 100%</v>
      </c>
      <c r="AK74" s="6">
        <v>2657914.0700000003</v>
      </c>
      <c r="AL74" s="6">
        <v>2638544.0500000003</v>
      </c>
      <c r="AM74" s="5" t="s">
        <v>2297</v>
      </c>
      <c r="AN74" s="5" t="s">
        <v>1557</v>
      </c>
      <c r="AO74" s="5" t="s">
        <v>1255</v>
      </c>
      <c r="AP74" s="5" t="s">
        <v>2286</v>
      </c>
      <c r="AQ74" s="5" t="s">
        <v>181</v>
      </c>
      <c r="AR74" s="5" t="s">
        <v>2037</v>
      </c>
      <c r="AS74" s="7">
        <v>44592.042025463001</v>
      </c>
      <c r="AT74" s="10"/>
    </row>
    <row r="75" spans="1:46" s="1" customFormat="1" ht="50" customHeight="1">
      <c r="A75" s="9">
        <v>2021</v>
      </c>
      <c r="B75" s="5" t="s">
        <v>1813</v>
      </c>
      <c r="C75" s="5" t="str">
        <f>VLOOKUP(Tabla1[[#This Row],[RUC]],[1]ENTIDADES!$A$2:$I$191,2,0)</f>
        <v>SIN GABINETE</v>
      </c>
      <c r="D75" s="5" t="s">
        <v>328</v>
      </c>
      <c r="E75" s="5" t="str">
        <f>VLOOKUP(Tabla1[[#This Row],[RUC]],[1]ENTIDADES!$A$2:$I$191,4,0)</f>
        <v>ZONA 9</v>
      </c>
      <c r="F75" s="5" t="s">
        <v>1631</v>
      </c>
      <c r="G75" s="5" t="s">
        <v>2618</v>
      </c>
      <c r="H75" s="29" t="s">
        <v>2771</v>
      </c>
      <c r="I75" s="5">
        <v>1</v>
      </c>
      <c r="J75" s="4">
        <v>1</v>
      </c>
      <c r="K75" s="5" t="s">
        <v>55</v>
      </c>
      <c r="L75" s="5" t="s">
        <v>2776</v>
      </c>
      <c r="M75" s="4">
        <v>14</v>
      </c>
      <c r="N75" s="5" t="s">
        <v>2573</v>
      </c>
      <c r="O75" s="5" t="s">
        <v>82</v>
      </c>
      <c r="P75" s="5" t="s">
        <v>2125</v>
      </c>
      <c r="Q75" s="6">
        <v>99.26</v>
      </c>
      <c r="R75" s="6">
        <v>25</v>
      </c>
      <c r="S75" s="6">
        <v>25</v>
      </c>
      <c r="T75" s="6">
        <v>25</v>
      </c>
      <c r="U75" s="6">
        <v>25</v>
      </c>
      <c r="V75" s="6">
        <v>100</v>
      </c>
      <c r="W75" s="6">
        <v>33.450000000000003</v>
      </c>
      <c r="X75" s="6">
        <v>44.7</v>
      </c>
      <c r="Y75" s="6">
        <v>32.729999999999997</v>
      </c>
      <c r="Z75" s="6">
        <v>10</v>
      </c>
      <c r="AA75" s="6">
        <v>120.88</v>
      </c>
      <c r="AB75" s="21">
        <f t="shared" si="7"/>
        <v>1.2087999999999999</v>
      </c>
      <c r="AC75" s="23">
        <f t="shared" si="8"/>
        <v>1</v>
      </c>
      <c r="AD75" s="24" t="str">
        <f t="shared" si="9"/>
        <v>85% a 100%</v>
      </c>
      <c r="AE75" s="26" t="str">
        <f t="shared" si="10"/>
        <v>176000198000155</v>
      </c>
      <c r="AF75" s="26" t="str">
        <f>VLOOKUP(Tabla1[[#This Row],[RUC PROGRAMAS]],Tabla13[[RUC PROGRAMAS]:[Codificado Reportado
USD]],1,0)</f>
        <v>176000198000155</v>
      </c>
      <c r="AG75" s="6">
        <v>6053398.7699999996</v>
      </c>
      <c r="AH75" s="6">
        <v>6052517.75</v>
      </c>
      <c r="AI75" s="21">
        <f t="shared" si="11"/>
        <v>0.9998544586217637</v>
      </c>
      <c r="AJ75" s="26" t="str">
        <f t="shared" si="12"/>
        <v>85% a 100%</v>
      </c>
      <c r="AK75" s="6">
        <v>6053398.7700000005</v>
      </c>
      <c r="AL75" s="6">
        <v>6052517.7500000009</v>
      </c>
      <c r="AM75" s="5" t="s">
        <v>1938</v>
      </c>
      <c r="AN75" s="5" t="s">
        <v>2161</v>
      </c>
      <c r="AO75" s="5" t="s">
        <v>540</v>
      </c>
      <c r="AP75" s="5" t="s">
        <v>1066</v>
      </c>
      <c r="AQ75" s="5" t="s">
        <v>181</v>
      </c>
      <c r="AR75" s="5" t="s">
        <v>2037</v>
      </c>
      <c r="AS75" s="7">
        <v>44589.4049884259</v>
      </c>
      <c r="AT75" s="10"/>
    </row>
    <row r="76" spans="1:46" s="1" customFormat="1" ht="50" customHeight="1">
      <c r="A76" s="9">
        <v>2021</v>
      </c>
      <c r="B76" s="5" t="s">
        <v>1065</v>
      </c>
      <c r="C76" s="5" t="str">
        <f>VLOOKUP(Tabla1[[#This Row],[RUC]],[1]ENTIDADES!$A$2:$I$191,2,0)</f>
        <v>SIN GABINETE</v>
      </c>
      <c r="D76" s="5" t="s">
        <v>2579</v>
      </c>
      <c r="E76" s="5" t="str">
        <f>VLOOKUP(Tabla1[[#This Row],[RUC]],[1]ENTIDADES!$A$2:$I$191,4,0)</f>
        <v>ZONA 9</v>
      </c>
      <c r="F76" s="5" t="s">
        <v>2220</v>
      </c>
      <c r="G76" s="5" t="s">
        <v>748</v>
      </c>
      <c r="H76" s="29" t="s">
        <v>2770</v>
      </c>
      <c r="I76" s="5">
        <v>3</v>
      </c>
      <c r="J76" s="4">
        <v>7</v>
      </c>
      <c r="K76" s="5" t="s">
        <v>2275</v>
      </c>
      <c r="L76" s="5" t="s">
        <v>2776</v>
      </c>
      <c r="M76" s="4">
        <v>14</v>
      </c>
      <c r="N76" s="5" t="s">
        <v>2573</v>
      </c>
      <c r="O76" s="5" t="s">
        <v>2185</v>
      </c>
      <c r="P76" s="5" t="s">
        <v>2125</v>
      </c>
      <c r="Q76" s="6">
        <v>92.19</v>
      </c>
      <c r="R76" s="6">
        <v>25</v>
      </c>
      <c r="S76" s="6">
        <v>25</v>
      </c>
      <c r="T76" s="6">
        <v>25</v>
      </c>
      <c r="U76" s="6">
        <v>25</v>
      </c>
      <c r="V76" s="6">
        <v>100</v>
      </c>
      <c r="W76" s="6">
        <v>22.42</v>
      </c>
      <c r="X76" s="6">
        <v>23.5</v>
      </c>
      <c r="Y76" s="6">
        <v>23.81</v>
      </c>
      <c r="Z76" s="6">
        <v>30.27</v>
      </c>
      <c r="AA76" s="6">
        <v>100</v>
      </c>
      <c r="AB76" s="21">
        <f t="shared" si="7"/>
        <v>1</v>
      </c>
      <c r="AC76" s="23">
        <f t="shared" si="8"/>
        <v>1</v>
      </c>
      <c r="AD76" s="24" t="str">
        <f t="shared" si="9"/>
        <v>85% a 100%</v>
      </c>
      <c r="AE76" s="26" t="str">
        <f t="shared" si="10"/>
        <v>176001313000101</v>
      </c>
      <c r="AF76" s="26" t="str">
        <f>VLOOKUP(Tabla1[[#This Row],[RUC PROGRAMAS]],Tabla13[[RUC PROGRAMAS]:[Codificado Reportado
USD]],1,0)</f>
        <v>176001313000101</v>
      </c>
      <c r="AG76" s="6">
        <v>4173209.46</v>
      </c>
      <c r="AH76" s="6">
        <v>4130588.23</v>
      </c>
      <c r="AI76" s="21">
        <f t="shared" si="11"/>
        <v>0.98978694206257267</v>
      </c>
      <c r="AJ76" s="26" t="str">
        <f t="shared" si="12"/>
        <v>85% a 100%</v>
      </c>
      <c r="AK76" s="6">
        <v>4173209.46</v>
      </c>
      <c r="AL76" s="6">
        <v>4130588.23</v>
      </c>
      <c r="AM76" s="5" t="s">
        <v>986</v>
      </c>
      <c r="AN76" s="5" t="s">
        <v>1414</v>
      </c>
      <c r="AO76" s="5" t="s">
        <v>576</v>
      </c>
      <c r="AP76" s="5" t="s">
        <v>1440</v>
      </c>
      <c r="AQ76" s="5" t="s">
        <v>59</v>
      </c>
      <c r="AR76" s="5" t="s">
        <v>445</v>
      </c>
      <c r="AS76" s="7">
        <v>44592.4902083333</v>
      </c>
      <c r="AT76" s="10"/>
    </row>
    <row r="77" spans="1:46" s="1" customFormat="1" ht="50" customHeight="1">
      <c r="A77" s="9">
        <v>2021</v>
      </c>
      <c r="B77" s="5" t="s">
        <v>1065</v>
      </c>
      <c r="C77" s="5" t="str">
        <f>VLOOKUP(Tabla1[[#This Row],[RUC]],[1]ENTIDADES!$A$2:$I$191,2,0)</f>
        <v>SIN GABINETE</v>
      </c>
      <c r="D77" s="5" t="s">
        <v>2579</v>
      </c>
      <c r="E77" s="5" t="str">
        <f>VLOOKUP(Tabla1[[#This Row],[RUC]],[1]ENTIDADES!$A$2:$I$191,4,0)</f>
        <v>ZONA 9</v>
      </c>
      <c r="F77" s="5" t="s">
        <v>1631</v>
      </c>
      <c r="G77" s="5" t="s">
        <v>656</v>
      </c>
      <c r="H77" s="29" t="s">
        <v>2771</v>
      </c>
      <c r="I77" s="5">
        <v>1</v>
      </c>
      <c r="J77" s="4">
        <v>1</v>
      </c>
      <c r="K77" s="5" t="s">
        <v>55</v>
      </c>
      <c r="L77" s="5" t="s">
        <v>2776</v>
      </c>
      <c r="M77" s="4">
        <v>14</v>
      </c>
      <c r="N77" s="5" t="s">
        <v>2573</v>
      </c>
      <c r="O77" s="5" t="s">
        <v>2500</v>
      </c>
      <c r="P77" s="5" t="s">
        <v>2125</v>
      </c>
      <c r="Q77" s="6">
        <v>97</v>
      </c>
      <c r="R77" s="6">
        <v>78</v>
      </c>
      <c r="S77" s="6">
        <v>78</v>
      </c>
      <c r="T77" s="6">
        <v>78</v>
      </c>
      <c r="U77" s="6">
        <v>78</v>
      </c>
      <c r="V77" s="6">
        <v>312</v>
      </c>
      <c r="W77" s="6">
        <v>71.599999999999994</v>
      </c>
      <c r="X77" s="6">
        <v>73.31</v>
      </c>
      <c r="Y77" s="6">
        <v>72.92</v>
      </c>
      <c r="Z77" s="6">
        <v>73.260000000000005</v>
      </c>
      <c r="AA77" s="6">
        <v>291.08999999999997</v>
      </c>
      <c r="AB77" s="21">
        <f t="shared" si="7"/>
        <v>0.93298076923076911</v>
      </c>
      <c r="AC77" s="23">
        <f t="shared" si="8"/>
        <v>0.93298076923076911</v>
      </c>
      <c r="AD77" s="24" t="str">
        <f t="shared" si="9"/>
        <v>85% a 100%</v>
      </c>
      <c r="AE77" s="26" t="str">
        <f t="shared" si="10"/>
        <v>176001313000155</v>
      </c>
      <c r="AF77" s="26" t="str">
        <f>VLOOKUP(Tabla1[[#This Row],[RUC PROGRAMAS]],Tabla13[[RUC PROGRAMAS]:[Codificado Reportado
USD]],1,0)</f>
        <v>176001313000155</v>
      </c>
      <c r="AG77" s="6">
        <v>6923551.2800000003</v>
      </c>
      <c r="AH77" s="6">
        <v>6923551.2800000003</v>
      </c>
      <c r="AI77" s="21">
        <f t="shared" si="11"/>
        <v>1</v>
      </c>
      <c r="AJ77" s="26" t="str">
        <f t="shared" si="12"/>
        <v>85% a 100%</v>
      </c>
      <c r="AK77" s="6">
        <v>6923551.2799999993</v>
      </c>
      <c r="AL77" s="6">
        <v>6923551.2799999993</v>
      </c>
      <c r="AM77" s="5" t="s">
        <v>2407</v>
      </c>
      <c r="AN77" s="5" t="s">
        <v>1900</v>
      </c>
      <c r="AO77" s="5" t="s">
        <v>1444</v>
      </c>
      <c r="AP77" s="5" t="s">
        <v>416</v>
      </c>
      <c r="AQ77" s="5" t="s">
        <v>59</v>
      </c>
      <c r="AR77" s="5" t="s">
        <v>445</v>
      </c>
      <c r="AS77" s="7">
        <v>44592.489641203698</v>
      </c>
      <c r="AT77" s="10"/>
    </row>
    <row r="78" spans="1:46" s="1" customFormat="1" ht="50" customHeight="1">
      <c r="A78" s="9">
        <v>2021</v>
      </c>
      <c r="B78" s="5" t="s">
        <v>1700</v>
      </c>
      <c r="C78" s="5" t="str">
        <f>VLOOKUP(Tabla1[[#This Row],[RUC]],[1]ENTIDADES!$A$2:$I$191,2,0)</f>
        <v>SIN GABINETE</v>
      </c>
      <c r="D78" s="5" t="s">
        <v>746</v>
      </c>
      <c r="E78" s="5" t="str">
        <f>VLOOKUP(Tabla1[[#This Row],[RUC]],[1]ENTIDADES!$A$2:$I$191,4,0)</f>
        <v>ZONA 9</v>
      </c>
      <c r="F78" s="5" t="s">
        <v>2220</v>
      </c>
      <c r="G78" s="5" t="s">
        <v>748</v>
      </c>
      <c r="H78" s="29" t="s">
        <v>2770</v>
      </c>
      <c r="I78" s="5">
        <v>3</v>
      </c>
      <c r="J78" s="4">
        <v>7</v>
      </c>
      <c r="K78" s="5" t="s">
        <v>2275</v>
      </c>
      <c r="L78" s="5" t="s">
        <v>2776</v>
      </c>
      <c r="M78" s="4">
        <v>14</v>
      </c>
      <c r="N78" s="5" t="s">
        <v>2573</v>
      </c>
      <c r="O78" s="5" t="s">
        <v>531</v>
      </c>
      <c r="P78" s="5" t="s">
        <v>2125</v>
      </c>
      <c r="Q78" s="6">
        <v>0</v>
      </c>
      <c r="R78" s="6">
        <v>25</v>
      </c>
      <c r="S78" s="6">
        <v>25</v>
      </c>
      <c r="T78" s="6">
        <v>25</v>
      </c>
      <c r="U78" s="6">
        <v>25</v>
      </c>
      <c r="V78" s="6">
        <v>100</v>
      </c>
      <c r="W78" s="6">
        <v>24.18</v>
      </c>
      <c r="X78" s="6">
        <v>23.68</v>
      </c>
      <c r="Y78" s="6">
        <v>24.73</v>
      </c>
      <c r="Z78" s="6">
        <v>25.87</v>
      </c>
      <c r="AA78" s="6">
        <v>98.46</v>
      </c>
      <c r="AB78" s="21">
        <f t="shared" si="7"/>
        <v>0.98459999999999992</v>
      </c>
      <c r="AC78" s="23">
        <f t="shared" si="8"/>
        <v>0.98459999999999992</v>
      </c>
      <c r="AD78" s="24" t="str">
        <f t="shared" si="9"/>
        <v>85% a 100%</v>
      </c>
      <c r="AE78" s="26" t="str">
        <f t="shared" si="10"/>
        <v>176815744000101</v>
      </c>
      <c r="AF78" s="26" t="str">
        <f>VLOOKUP(Tabla1[[#This Row],[RUC PROGRAMAS]],Tabla13[[RUC PROGRAMAS]:[Codificado Reportado
USD]],1,0)</f>
        <v>176815744000101</v>
      </c>
      <c r="AG78" s="6">
        <v>6158343.3899999997</v>
      </c>
      <c r="AH78" s="6">
        <v>6158237.8799999999</v>
      </c>
      <c r="AI78" s="21">
        <f t="shared" si="11"/>
        <v>0.99998286714570495</v>
      </c>
      <c r="AJ78" s="26" t="str">
        <f t="shared" si="12"/>
        <v>85% a 100%</v>
      </c>
      <c r="AK78" s="6">
        <v>6158343.3900000015</v>
      </c>
      <c r="AL78" s="6">
        <v>6158237.8800000008</v>
      </c>
      <c r="AM78" s="5" t="s">
        <v>1780</v>
      </c>
      <c r="AN78" s="5" t="s">
        <v>2264</v>
      </c>
      <c r="AO78" s="5" t="s">
        <v>2388</v>
      </c>
      <c r="AP78" s="5" t="s">
        <v>1901</v>
      </c>
      <c r="AQ78" s="5" t="s">
        <v>1004</v>
      </c>
      <c r="AR78" s="5" t="s">
        <v>534</v>
      </c>
      <c r="AS78" s="7">
        <v>44587.370763888903</v>
      </c>
      <c r="AT78" s="10"/>
    </row>
    <row r="79" spans="1:46" s="1" customFormat="1" ht="50" customHeight="1">
      <c r="A79" s="9">
        <v>2021</v>
      </c>
      <c r="B79" s="5" t="s">
        <v>1700</v>
      </c>
      <c r="C79" s="5" t="str">
        <f>VLOOKUP(Tabla1[[#This Row],[RUC]],[1]ENTIDADES!$A$2:$I$191,2,0)</f>
        <v>SIN GABINETE</v>
      </c>
      <c r="D79" s="5" t="s">
        <v>746</v>
      </c>
      <c r="E79" s="5" t="str">
        <f>VLOOKUP(Tabla1[[#This Row],[RUC]],[1]ENTIDADES!$A$2:$I$191,4,0)</f>
        <v>ZONA 9</v>
      </c>
      <c r="F79" s="5" t="s">
        <v>1631</v>
      </c>
      <c r="G79" s="5" t="s">
        <v>864</v>
      </c>
      <c r="H79" s="29" t="s">
        <v>2771</v>
      </c>
      <c r="I79" s="5">
        <v>1</v>
      </c>
      <c r="J79" s="4">
        <v>1</v>
      </c>
      <c r="K79" s="5" t="s">
        <v>55</v>
      </c>
      <c r="L79" s="5" t="s">
        <v>2776</v>
      </c>
      <c r="M79" s="4">
        <v>14</v>
      </c>
      <c r="N79" s="5" t="s">
        <v>2573</v>
      </c>
      <c r="O79" s="5" t="s">
        <v>18</v>
      </c>
      <c r="P79" s="5" t="s">
        <v>2125</v>
      </c>
      <c r="Q79" s="6">
        <v>0</v>
      </c>
      <c r="R79" s="6">
        <v>25</v>
      </c>
      <c r="S79" s="6">
        <v>25</v>
      </c>
      <c r="T79" s="6">
        <v>25</v>
      </c>
      <c r="U79" s="6">
        <v>25</v>
      </c>
      <c r="V79" s="6">
        <v>100</v>
      </c>
      <c r="W79" s="6">
        <v>24.85</v>
      </c>
      <c r="X79" s="6">
        <v>25</v>
      </c>
      <c r="Y79" s="6">
        <v>25</v>
      </c>
      <c r="Z79" s="6">
        <v>25.15</v>
      </c>
      <c r="AA79" s="6">
        <v>100</v>
      </c>
      <c r="AB79" s="21">
        <f t="shared" si="7"/>
        <v>1</v>
      </c>
      <c r="AC79" s="23">
        <f t="shared" si="8"/>
        <v>1</v>
      </c>
      <c r="AD79" s="24" t="str">
        <f t="shared" si="9"/>
        <v>85% a 100%</v>
      </c>
      <c r="AE79" s="26" t="str">
        <f t="shared" si="10"/>
        <v>176815744000155</v>
      </c>
      <c r="AF79" s="26" t="str">
        <f>VLOOKUP(Tabla1[[#This Row],[RUC PROGRAMAS]],Tabla13[[RUC PROGRAMAS]:[Codificado Reportado
USD]],1,0)</f>
        <v>176815744000155</v>
      </c>
      <c r="AG79" s="6">
        <v>26449370.899999999</v>
      </c>
      <c r="AH79" s="6">
        <v>26449370.899999999</v>
      </c>
      <c r="AI79" s="21">
        <f t="shared" si="11"/>
        <v>1</v>
      </c>
      <c r="AJ79" s="26" t="str">
        <f t="shared" si="12"/>
        <v>85% a 100%</v>
      </c>
      <c r="AK79" s="6">
        <v>26449370.899999999</v>
      </c>
      <c r="AL79" s="6">
        <v>26449370.899999999</v>
      </c>
      <c r="AM79" s="5" t="s">
        <v>1632</v>
      </c>
      <c r="AN79" s="5" t="s">
        <v>2572</v>
      </c>
      <c r="AO79" s="5" t="s">
        <v>1473</v>
      </c>
      <c r="AP79" s="5" t="s">
        <v>1081</v>
      </c>
      <c r="AQ79" s="5" t="s">
        <v>1004</v>
      </c>
      <c r="AR79" s="5" t="s">
        <v>534</v>
      </c>
      <c r="AS79" s="7">
        <v>44588.619803240697</v>
      </c>
      <c r="AT79" s="10"/>
    </row>
    <row r="80" spans="1:46" s="1" customFormat="1" ht="50" customHeight="1">
      <c r="A80" s="9">
        <v>2021</v>
      </c>
      <c r="B80" s="5" t="s">
        <v>2222</v>
      </c>
      <c r="C80" s="5" t="str">
        <f>VLOOKUP(Tabla1[[#This Row],[RUC]],[1]ENTIDADES!$A$2:$I$191,2,0)</f>
        <v>GABINETE SECTORIAL ECONÓMICO</v>
      </c>
      <c r="D80" s="5" t="s">
        <v>579</v>
      </c>
      <c r="E80" s="5" t="str">
        <f>VLOOKUP(Tabla1[[#This Row],[RUC]],[1]ENTIDADES!$A$2:$I$191,4,0)</f>
        <v>ZONA 9</v>
      </c>
      <c r="F80" s="5" t="s">
        <v>2220</v>
      </c>
      <c r="G80" s="5" t="s">
        <v>748</v>
      </c>
      <c r="H80" s="29" t="s">
        <v>2770</v>
      </c>
      <c r="I80" s="5">
        <v>3</v>
      </c>
      <c r="J80" s="4">
        <v>7</v>
      </c>
      <c r="K80" s="5" t="s">
        <v>2275</v>
      </c>
      <c r="L80" s="5" t="s">
        <v>2776</v>
      </c>
      <c r="M80" s="4">
        <v>14</v>
      </c>
      <c r="N80" s="5" t="s">
        <v>2573</v>
      </c>
      <c r="O80" s="5" t="s">
        <v>2185</v>
      </c>
      <c r="P80" s="5" t="s">
        <v>2125</v>
      </c>
      <c r="Q80" s="6">
        <v>0</v>
      </c>
      <c r="R80" s="6">
        <v>25</v>
      </c>
      <c r="S80" s="6">
        <v>25</v>
      </c>
      <c r="T80" s="6">
        <v>25</v>
      </c>
      <c r="U80" s="6">
        <v>25</v>
      </c>
      <c r="V80" s="6">
        <v>100</v>
      </c>
      <c r="W80" s="6">
        <v>25</v>
      </c>
      <c r="X80" s="6">
        <v>25</v>
      </c>
      <c r="Y80" s="6">
        <v>25</v>
      </c>
      <c r="Z80" s="6">
        <v>25</v>
      </c>
      <c r="AA80" s="6">
        <v>100</v>
      </c>
      <c r="AB80" s="21">
        <f t="shared" si="7"/>
        <v>1</v>
      </c>
      <c r="AC80" s="23">
        <f t="shared" si="8"/>
        <v>1</v>
      </c>
      <c r="AD80" s="24" t="str">
        <f t="shared" si="9"/>
        <v>85% a 100%</v>
      </c>
      <c r="AE80" s="26" t="str">
        <f t="shared" si="10"/>
        <v>176801441000101</v>
      </c>
      <c r="AF80" s="26" t="str">
        <f>VLOOKUP(Tabla1[[#This Row],[RUC PROGRAMAS]],Tabla13[[RUC PROGRAMAS]:[Codificado Reportado
USD]],1,0)</f>
        <v>176801441000101</v>
      </c>
      <c r="AG80" s="6">
        <v>9487250.9100000001</v>
      </c>
      <c r="AH80" s="6">
        <v>9381943.2899999991</v>
      </c>
      <c r="AI80" s="21">
        <f t="shared" si="11"/>
        <v>0.98890009118563504</v>
      </c>
      <c r="AJ80" s="26" t="str">
        <f t="shared" si="12"/>
        <v>85% a 100%</v>
      </c>
      <c r="AK80" s="6">
        <v>10865911.689999999</v>
      </c>
      <c r="AL80" s="6">
        <v>10760604.060000001</v>
      </c>
      <c r="AM80" s="5" t="s">
        <v>776</v>
      </c>
      <c r="AN80" s="5" t="s">
        <v>776</v>
      </c>
      <c r="AO80" s="5" t="s">
        <v>776</v>
      </c>
      <c r="AP80" s="5" t="s">
        <v>776</v>
      </c>
      <c r="AQ80" s="5" t="s">
        <v>2030</v>
      </c>
      <c r="AR80" s="5" t="s">
        <v>1560</v>
      </c>
      <c r="AS80" s="7">
        <v>44589.727581018502</v>
      </c>
      <c r="AT80" s="10"/>
    </row>
    <row r="81" spans="1:46" s="1" customFormat="1" ht="50" customHeight="1">
      <c r="A81" s="9">
        <v>2021</v>
      </c>
      <c r="B81" s="5" t="s">
        <v>2222</v>
      </c>
      <c r="C81" s="5" t="str">
        <f>VLOOKUP(Tabla1[[#This Row],[RUC]],[1]ENTIDADES!$A$2:$I$191,2,0)</f>
        <v>GABINETE SECTORIAL ECONÓMICO</v>
      </c>
      <c r="D81" s="5" t="s">
        <v>579</v>
      </c>
      <c r="E81" s="5" t="str">
        <f>VLOOKUP(Tabla1[[#This Row],[RUC]],[1]ENTIDADES!$A$2:$I$191,4,0)</f>
        <v>ZONA 9</v>
      </c>
      <c r="F81" s="5" t="s">
        <v>2433</v>
      </c>
      <c r="G81" s="5" t="s">
        <v>2463</v>
      </c>
      <c r="H81" s="29" t="s">
        <v>2771</v>
      </c>
      <c r="I81" s="5">
        <v>2</v>
      </c>
      <c r="J81" s="4">
        <v>5</v>
      </c>
      <c r="K81" s="5" t="s">
        <v>2602</v>
      </c>
      <c r="L81" s="5" t="s">
        <v>2774</v>
      </c>
      <c r="M81" s="4">
        <v>9</v>
      </c>
      <c r="N81" s="5" t="s">
        <v>1967</v>
      </c>
      <c r="O81" s="5" t="s">
        <v>89</v>
      </c>
      <c r="P81" s="5" t="s">
        <v>1020</v>
      </c>
      <c r="Q81" s="6">
        <v>0</v>
      </c>
      <c r="R81" s="6">
        <v>0</v>
      </c>
      <c r="S81" s="6">
        <v>0</v>
      </c>
      <c r="T81" s="6">
        <v>0</v>
      </c>
      <c r="U81" s="6">
        <v>0</v>
      </c>
      <c r="V81" s="6">
        <v>0</v>
      </c>
      <c r="W81" s="6">
        <v>0</v>
      </c>
      <c r="X81" s="6">
        <v>0</v>
      </c>
      <c r="Y81" s="6">
        <v>0</v>
      </c>
      <c r="Z81" s="6">
        <v>0</v>
      </c>
      <c r="AA81" s="6">
        <v>0</v>
      </c>
      <c r="AB81" s="21" t="e">
        <f t="shared" si="7"/>
        <v>#DIV/0!</v>
      </c>
      <c r="AC81" s="23" t="e">
        <f t="shared" si="8"/>
        <v>#DIV/0!</v>
      </c>
      <c r="AD81" s="24" t="e">
        <f t="shared" si="9"/>
        <v>#DIV/0!</v>
      </c>
      <c r="AE81" s="26" t="str">
        <f t="shared" si="10"/>
        <v>176801441000120</v>
      </c>
      <c r="AF81" s="26" t="e">
        <f>VLOOKUP(Tabla1[[#This Row],[RUC PROGRAMAS]],Tabla13[[RUC PROGRAMAS]:[Codificado Reportado
USD]],1,0)</f>
        <v>#N/A</v>
      </c>
      <c r="AG81" s="6">
        <v>0</v>
      </c>
      <c r="AH81" s="6">
        <v>0</v>
      </c>
      <c r="AI81" s="21" t="e">
        <f t="shared" si="11"/>
        <v>#DIV/0!</v>
      </c>
      <c r="AJ81" s="26" t="e">
        <f t="shared" si="12"/>
        <v>#DIV/0!</v>
      </c>
      <c r="AK81" s="6">
        <v>0</v>
      </c>
      <c r="AL81" s="6">
        <v>0</v>
      </c>
      <c r="AM81" s="5" t="s">
        <v>968</v>
      </c>
      <c r="AN81" s="5" t="s">
        <v>968</v>
      </c>
      <c r="AO81" s="5" t="s">
        <v>968</v>
      </c>
      <c r="AP81" s="5" t="s">
        <v>968</v>
      </c>
      <c r="AQ81" s="5" t="s">
        <v>2030</v>
      </c>
      <c r="AR81" s="5" t="s">
        <v>1560</v>
      </c>
      <c r="AS81" s="7">
        <v>44589.7249421296</v>
      </c>
      <c r="AT81" s="10"/>
    </row>
    <row r="82" spans="1:46" s="1" customFormat="1" ht="50" customHeight="1">
      <c r="A82" s="9">
        <v>2021</v>
      </c>
      <c r="B82" s="5" t="s">
        <v>2222</v>
      </c>
      <c r="C82" s="5" t="str">
        <f>VLOOKUP(Tabla1[[#This Row],[RUC]],[1]ENTIDADES!$A$2:$I$191,2,0)</f>
        <v>GABINETE SECTORIAL ECONÓMICO</v>
      </c>
      <c r="D82" s="5" t="s">
        <v>579</v>
      </c>
      <c r="E82" s="5" t="str">
        <f>VLOOKUP(Tabla1[[#This Row],[RUC]],[1]ENTIDADES!$A$2:$I$191,4,0)</f>
        <v>ZONA 9</v>
      </c>
      <c r="F82" s="5" t="s">
        <v>1631</v>
      </c>
      <c r="G82" s="5" t="s">
        <v>730</v>
      </c>
      <c r="H82" s="29" t="s">
        <v>2771</v>
      </c>
      <c r="I82" s="5">
        <v>2</v>
      </c>
      <c r="J82" s="4">
        <v>5</v>
      </c>
      <c r="K82" s="5" t="s">
        <v>2602</v>
      </c>
      <c r="L82" s="5" t="s">
        <v>2774</v>
      </c>
      <c r="M82" s="4">
        <v>9</v>
      </c>
      <c r="N82" s="5" t="s">
        <v>1967</v>
      </c>
      <c r="O82" s="5" t="s">
        <v>1669</v>
      </c>
      <c r="P82" s="5" t="s">
        <v>2125</v>
      </c>
      <c r="Q82" s="6">
        <v>0</v>
      </c>
      <c r="R82" s="6">
        <v>25</v>
      </c>
      <c r="S82" s="6">
        <v>25</v>
      </c>
      <c r="T82" s="6">
        <v>25</v>
      </c>
      <c r="U82" s="6">
        <v>25</v>
      </c>
      <c r="V82" s="6">
        <v>100</v>
      </c>
      <c r="W82" s="6">
        <v>25</v>
      </c>
      <c r="X82" s="6">
        <v>25</v>
      </c>
      <c r="Y82" s="6">
        <v>25</v>
      </c>
      <c r="Z82" s="6">
        <v>25</v>
      </c>
      <c r="AA82" s="6">
        <v>100</v>
      </c>
      <c r="AB82" s="21">
        <f t="shared" si="7"/>
        <v>1</v>
      </c>
      <c r="AC82" s="23">
        <f t="shared" si="8"/>
        <v>1</v>
      </c>
      <c r="AD82" s="24" t="str">
        <f t="shared" si="9"/>
        <v>85% a 100%</v>
      </c>
      <c r="AE82" s="26" t="str">
        <f t="shared" si="10"/>
        <v>176801441000155</v>
      </c>
      <c r="AF82" s="26" t="str">
        <f>VLOOKUP(Tabla1[[#This Row],[RUC PROGRAMAS]],Tabla13[[RUC PROGRAMAS]:[Codificado Reportado
USD]],1,0)</f>
        <v>176801441000155</v>
      </c>
      <c r="AG82" s="6">
        <v>19577866.469999999</v>
      </c>
      <c r="AH82" s="6">
        <v>19368986.210000001</v>
      </c>
      <c r="AI82" s="21">
        <f t="shared" si="11"/>
        <v>0.98933079555322978</v>
      </c>
      <c r="AJ82" s="26" t="str">
        <f t="shared" si="12"/>
        <v>85% a 100%</v>
      </c>
      <c r="AK82" s="6">
        <v>18199205.690000001</v>
      </c>
      <c r="AL82" s="6">
        <v>17990325.439999998</v>
      </c>
      <c r="AM82" s="5" t="s">
        <v>1396</v>
      </c>
      <c r="AN82" s="5" t="s">
        <v>1363</v>
      </c>
      <c r="AO82" s="5" t="s">
        <v>256</v>
      </c>
      <c r="AP82" s="5" t="s">
        <v>1940</v>
      </c>
      <c r="AQ82" s="5" t="s">
        <v>2030</v>
      </c>
      <c r="AR82" s="5" t="s">
        <v>1560</v>
      </c>
      <c r="AS82" s="7">
        <v>44589.726527777799</v>
      </c>
      <c r="AT82" s="10"/>
    </row>
    <row r="83" spans="1:46" s="1" customFormat="1" ht="50" customHeight="1">
      <c r="A83" s="9">
        <v>2021</v>
      </c>
      <c r="B83" s="5" t="s">
        <v>250</v>
      </c>
      <c r="C83" s="5" t="str">
        <f>VLOOKUP(Tabla1[[#This Row],[RUC]],[1]ENTIDADES!$A$2:$I$191,2,0)</f>
        <v>GABINETE SECTORIAL ECONÓMICO</v>
      </c>
      <c r="D83" s="5" t="s">
        <v>955</v>
      </c>
      <c r="E83" s="5" t="str">
        <f>VLOOKUP(Tabla1[[#This Row],[RUC]],[1]ENTIDADES!$A$2:$I$191,4,0)</f>
        <v>ZONA 9</v>
      </c>
      <c r="F83" s="5" t="s">
        <v>2220</v>
      </c>
      <c r="G83" s="5" t="s">
        <v>748</v>
      </c>
      <c r="H83" s="29" t="s">
        <v>2770</v>
      </c>
      <c r="I83" s="5">
        <v>3</v>
      </c>
      <c r="J83" s="4">
        <v>7</v>
      </c>
      <c r="K83" s="5" t="s">
        <v>2275</v>
      </c>
      <c r="L83" s="5" t="s">
        <v>2776</v>
      </c>
      <c r="M83" s="4">
        <v>14</v>
      </c>
      <c r="N83" s="5" t="s">
        <v>2573</v>
      </c>
      <c r="O83" s="5" t="s">
        <v>2185</v>
      </c>
      <c r="P83" s="5" t="s">
        <v>2125</v>
      </c>
      <c r="Q83" s="6">
        <v>97.82</v>
      </c>
      <c r="R83" s="6">
        <v>25</v>
      </c>
      <c r="S83" s="6">
        <v>25</v>
      </c>
      <c r="T83" s="6">
        <v>25</v>
      </c>
      <c r="U83" s="6">
        <v>25</v>
      </c>
      <c r="V83" s="6">
        <v>100</v>
      </c>
      <c r="W83" s="6">
        <v>14.77</v>
      </c>
      <c r="X83" s="6">
        <v>27.05</v>
      </c>
      <c r="Y83" s="6">
        <v>31.55</v>
      </c>
      <c r="Z83" s="6">
        <v>24.33</v>
      </c>
      <c r="AA83" s="6">
        <v>97.7</v>
      </c>
      <c r="AB83" s="21">
        <f t="shared" si="7"/>
        <v>0.97699999999999998</v>
      </c>
      <c r="AC83" s="23">
        <f t="shared" si="8"/>
        <v>0.97699999999999998</v>
      </c>
      <c r="AD83" s="24" t="str">
        <f t="shared" si="9"/>
        <v>85% a 100%</v>
      </c>
      <c r="AE83" s="26" t="str">
        <f t="shared" si="10"/>
        <v>176804939000101</v>
      </c>
      <c r="AF83" s="26" t="str">
        <f>VLOOKUP(Tabla1[[#This Row],[RUC PROGRAMAS]],Tabla13[[RUC PROGRAMAS]:[Codificado Reportado
USD]],1,0)</f>
        <v>176804939000101</v>
      </c>
      <c r="AG83" s="6">
        <v>15115509.68</v>
      </c>
      <c r="AH83" s="6">
        <v>14768368.109999999</v>
      </c>
      <c r="AI83" s="21">
        <f t="shared" si="11"/>
        <v>0.97703408106315337</v>
      </c>
      <c r="AJ83" s="26" t="str">
        <f t="shared" si="12"/>
        <v>85% a 100%</v>
      </c>
      <c r="AK83" s="6">
        <v>15115509.679999996</v>
      </c>
      <c r="AL83" s="6">
        <v>14768368.110000003</v>
      </c>
      <c r="AM83" s="5" t="s">
        <v>1958</v>
      </c>
      <c r="AN83" s="5" t="s">
        <v>2335</v>
      </c>
      <c r="AO83" s="5" t="s">
        <v>2335</v>
      </c>
      <c r="AP83" s="5" t="s">
        <v>892</v>
      </c>
      <c r="AQ83" s="5" t="s">
        <v>1389</v>
      </c>
      <c r="AR83" s="5" t="s">
        <v>632</v>
      </c>
      <c r="AS83" s="7">
        <v>44582.7112037037</v>
      </c>
      <c r="AT83" s="10"/>
    </row>
    <row r="84" spans="1:46" s="1" customFormat="1" ht="50" customHeight="1">
      <c r="A84" s="9">
        <v>2021</v>
      </c>
      <c r="B84" s="5" t="s">
        <v>250</v>
      </c>
      <c r="C84" s="5" t="str">
        <f>VLOOKUP(Tabla1[[#This Row],[RUC]],[1]ENTIDADES!$A$2:$I$191,2,0)</f>
        <v>GABINETE SECTORIAL ECONÓMICO</v>
      </c>
      <c r="D84" s="5" t="s">
        <v>955</v>
      </c>
      <c r="E84" s="5" t="str">
        <f>VLOOKUP(Tabla1[[#This Row],[RUC]],[1]ENTIDADES!$A$2:$I$191,4,0)</f>
        <v>ZONA 9</v>
      </c>
      <c r="F84" s="5" t="s">
        <v>2433</v>
      </c>
      <c r="G84" s="5" t="s">
        <v>1247</v>
      </c>
      <c r="H84" s="29" t="s">
        <v>2771</v>
      </c>
      <c r="I84" s="5">
        <v>3</v>
      </c>
      <c r="J84" s="4">
        <v>7</v>
      </c>
      <c r="K84" s="5" t="s">
        <v>2275</v>
      </c>
      <c r="L84" s="5" t="s">
        <v>2773</v>
      </c>
      <c r="M84" s="4">
        <v>5</v>
      </c>
      <c r="N84" s="5" t="s">
        <v>1400</v>
      </c>
      <c r="O84" s="5" t="s">
        <v>818</v>
      </c>
      <c r="P84" s="5" t="s">
        <v>818</v>
      </c>
      <c r="Q84" s="6">
        <v>0</v>
      </c>
      <c r="R84" s="6">
        <v>0</v>
      </c>
      <c r="S84" s="6">
        <v>0</v>
      </c>
      <c r="T84" s="6">
        <v>0</v>
      </c>
      <c r="U84" s="6">
        <v>0</v>
      </c>
      <c r="V84" s="6">
        <v>0</v>
      </c>
      <c r="W84" s="6">
        <v>0</v>
      </c>
      <c r="X84" s="6">
        <v>0</v>
      </c>
      <c r="Y84" s="6">
        <v>0</v>
      </c>
      <c r="Z84" s="6">
        <v>0</v>
      </c>
      <c r="AA84" s="6">
        <v>0</v>
      </c>
      <c r="AB84" s="21" t="e">
        <f t="shared" si="7"/>
        <v>#DIV/0!</v>
      </c>
      <c r="AC84" s="23" t="e">
        <f t="shared" si="8"/>
        <v>#DIV/0!</v>
      </c>
      <c r="AD84" s="24" t="e">
        <f t="shared" si="9"/>
        <v>#DIV/0!</v>
      </c>
      <c r="AE84" s="26" t="str">
        <f t="shared" si="10"/>
        <v>176804939000120</v>
      </c>
      <c r="AF84" s="26" t="e">
        <f>VLOOKUP(Tabla1[[#This Row],[RUC PROGRAMAS]],Tabla13[[RUC PROGRAMAS]:[Codificado Reportado
USD]],1,0)</f>
        <v>#N/A</v>
      </c>
      <c r="AG84" s="6">
        <v>0</v>
      </c>
      <c r="AH84" s="6">
        <v>0</v>
      </c>
      <c r="AI84" s="21" t="e">
        <f t="shared" si="11"/>
        <v>#DIV/0!</v>
      </c>
      <c r="AJ84" s="26" t="e">
        <f t="shared" si="12"/>
        <v>#DIV/0!</v>
      </c>
      <c r="AK84" s="6">
        <v>0</v>
      </c>
      <c r="AL84" s="6">
        <v>0</v>
      </c>
      <c r="AM84" s="5" t="s">
        <v>2723</v>
      </c>
      <c r="AN84" s="5" t="s">
        <v>2723</v>
      </c>
      <c r="AO84" s="5" t="s">
        <v>133</v>
      </c>
      <c r="AP84" s="5" t="s">
        <v>133</v>
      </c>
      <c r="AQ84" s="5" t="s">
        <v>1389</v>
      </c>
      <c r="AR84" s="5" t="s">
        <v>632</v>
      </c>
      <c r="AS84" s="7">
        <v>44582.711273148103</v>
      </c>
      <c r="AT84" s="10"/>
    </row>
    <row r="85" spans="1:46" s="1" customFormat="1" ht="50" customHeight="1">
      <c r="A85" s="9">
        <v>2021</v>
      </c>
      <c r="B85" s="5" t="s">
        <v>250</v>
      </c>
      <c r="C85" s="5" t="str">
        <f>VLOOKUP(Tabla1[[#This Row],[RUC]],[1]ENTIDADES!$A$2:$I$191,2,0)</f>
        <v>GABINETE SECTORIAL ECONÓMICO</v>
      </c>
      <c r="D85" s="5" t="s">
        <v>955</v>
      </c>
      <c r="E85" s="5" t="str">
        <f>VLOOKUP(Tabla1[[#This Row],[RUC]],[1]ENTIDADES!$A$2:$I$191,4,0)</f>
        <v>ZONA 9</v>
      </c>
      <c r="F85" s="5" t="s">
        <v>1631</v>
      </c>
      <c r="G85" s="5" t="s">
        <v>2184</v>
      </c>
      <c r="H85" s="29" t="s">
        <v>2771</v>
      </c>
      <c r="I85" s="5">
        <v>3</v>
      </c>
      <c r="J85" s="4">
        <v>7</v>
      </c>
      <c r="K85" s="5" t="s">
        <v>2275</v>
      </c>
      <c r="L85" s="5" t="s">
        <v>2773</v>
      </c>
      <c r="M85" s="4">
        <v>5</v>
      </c>
      <c r="N85" s="5" t="s">
        <v>1400</v>
      </c>
      <c r="O85" s="5" t="s">
        <v>603</v>
      </c>
      <c r="P85" s="5" t="s">
        <v>491</v>
      </c>
      <c r="Q85" s="6">
        <v>99.72</v>
      </c>
      <c r="R85" s="6">
        <v>17.850000000000001</v>
      </c>
      <c r="S85" s="6">
        <v>20</v>
      </c>
      <c r="T85" s="6">
        <v>30</v>
      </c>
      <c r="U85" s="6">
        <v>32.15</v>
      </c>
      <c r="V85" s="6">
        <v>100</v>
      </c>
      <c r="W85" s="6">
        <v>17.850000000000001</v>
      </c>
      <c r="X85" s="6">
        <v>23.25</v>
      </c>
      <c r="Y85" s="6">
        <v>22.25</v>
      </c>
      <c r="Z85" s="6">
        <v>32.340000000000003</v>
      </c>
      <c r="AA85" s="6">
        <v>95.69</v>
      </c>
      <c r="AB85" s="21">
        <f t="shared" si="7"/>
        <v>0.95689999999999997</v>
      </c>
      <c r="AC85" s="23">
        <f t="shared" si="8"/>
        <v>0.95689999999999997</v>
      </c>
      <c r="AD85" s="24" t="str">
        <f t="shared" si="9"/>
        <v>85% a 100%</v>
      </c>
      <c r="AE85" s="26" t="str">
        <f t="shared" si="10"/>
        <v>176804939000155</v>
      </c>
      <c r="AF85" s="26" t="str">
        <f>VLOOKUP(Tabla1[[#This Row],[RUC PROGRAMAS]],Tabla13[[RUC PROGRAMAS]:[Codificado Reportado
USD]],1,0)</f>
        <v>176804939000155</v>
      </c>
      <c r="AG85" s="6">
        <v>21175204.100000001</v>
      </c>
      <c r="AH85" s="6">
        <v>20262740.07</v>
      </c>
      <c r="AI85" s="21">
        <f t="shared" si="11"/>
        <v>0.95690884367910289</v>
      </c>
      <c r="AJ85" s="26" t="str">
        <f t="shared" si="12"/>
        <v>85% a 100%</v>
      </c>
      <c r="AK85" s="6">
        <v>21175204.099999994</v>
      </c>
      <c r="AL85" s="6">
        <v>20262740.069999997</v>
      </c>
      <c r="AM85" s="5" t="s">
        <v>1143</v>
      </c>
      <c r="AN85" s="5" t="s">
        <v>1767</v>
      </c>
      <c r="AO85" s="5" t="s">
        <v>1609</v>
      </c>
      <c r="AP85" s="5" t="s">
        <v>136</v>
      </c>
      <c r="AQ85" s="5" t="s">
        <v>1389</v>
      </c>
      <c r="AR85" s="5" t="s">
        <v>632</v>
      </c>
      <c r="AS85" s="7">
        <v>44582.711331018501</v>
      </c>
      <c r="AT85" s="10"/>
    </row>
    <row r="86" spans="1:46" s="1" customFormat="1" ht="50" customHeight="1">
      <c r="A86" s="9">
        <v>2021</v>
      </c>
      <c r="B86" s="5" t="s">
        <v>2104</v>
      </c>
      <c r="C86" s="5" t="str">
        <f>VLOOKUP(Tabla1[[#This Row],[RUC]],[1]ENTIDADES!$A$2:$I$191,2,0)</f>
        <v>GABINETE SECTORIAL DE SEGURIDAD</v>
      </c>
      <c r="D86" s="5" t="s">
        <v>53</v>
      </c>
      <c r="E86" s="5" t="str">
        <f>VLOOKUP(Tabla1[[#This Row],[RUC]],[1]ENTIDADES!$A$2:$I$191,4,0)</f>
        <v>ZONA 9</v>
      </c>
      <c r="F86" s="5" t="s">
        <v>2220</v>
      </c>
      <c r="G86" s="5" t="s">
        <v>748</v>
      </c>
      <c r="H86" s="29" t="s">
        <v>2770</v>
      </c>
      <c r="I86" s="5">
        <v>3</v>
      </c>
      <c r="J86" s="4">
        <v>7</v>
      </c>
      <c r="K86" s="5" t="s">
        <v>2275</v>
      </c>
      <c r="L86" s="5" t="s">
        <v>2774</v>
      </c>
      <c r="M86" s="4">
        <v>9</v>
      </c>
      <c r="N86" s="5" t="s">
        <v>1967</v>
      </c>
      <c r="O86" s="5" t="s">
        <v>2185</v>
      </c>
      <c r="P86" s="5" t="s">
        <v>2125</v>
      </c>
      <c r="Q86" s="6">
        <v>100</v>
      </c>
      <c r="R86" s="6">
        <v>25</v>
      </c>
      <c r="S86" s="6">
        <v>25</v>
      </c>
      <c r="T86" s="6">
        <v>25</v>
      </c>
      <c r="U86" s="6">
        <v>25</v>
      </c>
      <c r="V86" s="6">
        <v>100</v>
      </c>
      <c r="W86" s="6">
        <v>25</v>
      </c>
      <c r="X86" s="6">
        <v>25</v>
      </c>
      <c r="Y86" s="6">
        <v>25</v>
      </c>
      <c r="Z86" s="6">
        <v>25</v>
      </c>
      <c r="AA86" s="6">
        <v>100</v>
      </c>
      <c r="AB86" s="21">
        <f t="shared" si="7"/>
        <v>1</v>
      </c>
      <c r="AC86" s="23">
        <f t="shared" si="8"/>
        <v>1</v>
      </c>
      <c r="AD86" s="24" t="str">
        <f t="shared" si="9"/>
        <v>85% a 100%</v>
      </c>
      <c r="AE86" s="26" t="str">
        <f t="shared" si="10"/>
        <v>176804866000101</v>
      </c>
      <c r="AF86" s="26" t="str">
        <f>VLOOKUP(Tabla1[[#This Row],[RUC PROGRAMAS]],Tabla13[[RUC PROGRAMAS]:[Codificado Reportado
USD]],1,0)</f>
        <v>176804866000101</v>
      </c>
      <c r="AG86" s="6">
        <v>1107630.6299999999</v>
      </c>
      <c r="AH86" s="6">
        <v>1106282.96</v>
      </c>
      <c r="AI86" s="21">
        <f t="shared" si="11"/>
        <v>0.99878328572405051</v>
      </c>
      <c r="AJ86" s="26" t="str">
        <f t="shared" si="12"/>
        <v>85% a 100%</v>
      </c>
      <c r="AK86" s="6">
        <v>1107630.6300000001</v>
      </c>
      <c r="AL86" s="6">
        <v>1106282.96</v>
      </c>
      <c r="AM86" s="5" t="s">
        <v>2740</v>
      </c>
      <c r="AN86" s="5" t="s">
        <v>2740</v>
      </c>
      <c r="AO86" s="5" t="s">
        <v>2740</v>
      </c>
      <c r="AP86" s="5" t="s">
        <v>174</v>
      </c>
      <c r="AQ86" s="5" t="s">
        <v>634</v>
      </c>
      <c r="AR86" s="5" t="s">
        <v>1828</v>
      </c>
      <c r="AS86" s="7">
        <v>44585.604236111103</v>
      </c>
      <c r="AT86" s="10"/>
    </row>
    <row r="87" spans="1:46" s="1" customFormat="1" ht="50" customHeight="1">
      <c r="A87" s="9">
        <v>2021</v>
      </c>
      <c r="B87" s="5" t="s">
        <v>2104</v>
      </c>
      <c r="C87" s="5" t="str">
        <f>VLOOKUP(Tabla1[[#This Row],[RUC]],[1]ENTIDADES!$A$2:$I$191,2,0)</f>
        <v>GABINETE SECTORIAL DE SEGURIDAD</v>
      </c>
      <c r="D87" s="5" t="s">
        <v>53</v>
      </c>
      <c r="E87" s="5" t="str">
        <f>VLOOKUP(Tabla1[[#This Row],[RUC]],[1]ENTIDADES!$A$2:$I$191,4,0)</f>
        <v>ZONA 9</v>
      </c>
      <c r="F87" s="5" t="s">
        <v>1405</v>
      </c>
      <c r="G87" s="5" t="s">
        <v>2334</v>
      </c>
      <c r="H87" s="29" t="s">
        <v>2771</v>
      </c>
      <c r="I87" s="5">
        <v>1</v>
      </c>
      <c r="J87" s="4">
        <v>1</v>
      </c>
      <c r="K87" s="5" t="s">
        <v>55</v>
      </c>
      <c r="L87" s="5" t="s">
        <v>2774</v>
      </c>
      <c r="M87" s="4">
        <v>9</v>
      </c>
      <c r="N87" s="5" t="s">
        <v>1967</v>
      </c>
      <c r="O87" s="5" t="s">
        <v>813</v>
      </c>
      <c r="P87" s="5" t="s">
        <v>227</v>
      </c>
      <c r="Q87" s="6">
        <v>105</v>
      </c>
      <c r="R87" s="6">
        <v>26</v>
      </c>
      <c r="S87" s="6">
        <v>26</v>
      </c>
      <c r="T87" s="6">
        <v>26</v>
      </c>
      <c r="U87" s="6">
        <v>27</v>
      </c>
      <c r="V87" s="6">
        <v>105</v>
      </c>
      <c r="W87" s="6">
        <v>21</v>
      </c>
      <c r="X87" s="6">
        <v>40</v>
      </c>
      <c r="Y87" s="6">
        <v>7</v>
      </c>
      <c r="Z87" s="6">
        <v>27</v>
      </c>
      <c r="AA87" s="6">
        <v>95</v>
      </c>
      <c r="AB87" s="21">
        <f t="shared" si="7"/>
        <v>0.90476190476190477</v>
      </c>
      <c r="AC87" s="23">
        <f t="shared" si="8"/>
        <v>0.90476190476190477</v>
      </c>
      <c r="AD87" s="24" t="str">
        <f t="shared" si="9"/>
        <v>85% a 100%</v>
      </c>
      <c r="AE87" s="26" t="str">
        <f t="shared" si="10"/>
        <v>176804866000191</v>
      </c>
      <c r="AF87" s="26" t="str">
        <f>VLOOKUP(Tabla1[[#This Row],[RUC PROGRAMAS]],Tabla13[[RUC PROGRAMAS]:[Codificado Reportado
USD]],1,0)</f>
        <v>176804866000191</v>
      </c>
      <c r="AG87" s="6">
        <v>5593378.3700000001</v>
      </c>
      <c r="AH87" s="6">
        <v>5586597.7599999998</v>
      </c>
      <c r="AI87" s="21">
        <f t="shared" si="11"/>
        <v>0.99878774337234755</v>
      </c>
      <c r="AJ87" s="26" t="str">
        <f t="shared" si="12"/>
        <v>85% a 100%</v>
      </c>
      <c r="AK87" s="6">
        <v>5593378.3700000001</v>
      </c>
      <c r="AL87" s="6">
        <v>5586597.7599999998</v>
      </c>
      <c r="AM87" s="5" t="s">
        <v>799</v>
      </c>
      <c r="AN87" s="5" t="s">
        <v>1971</v>
      </c>
      <c r="AO87" s="5" t="s">
        <v>516</v>
      </c>
      <c r="AP87" s="5" t="s">
        <v>1131</v>
      </c>
      <c r="AQ87" s="5" t="s">
        <v>634</v>
      </c>
      <c r="AR87" s="5" t="s">
        <v>1828</v>
      </c>
      <c r="AS87" s="7">
        <v>44585.608865740702</v>
      </c>
      <c r="AT87" s="10"/>
    </row>
    <row r="88" spans="1:46" s="1" customFormat="1" ht="50" customHeight="1">
      <c r="A88" s="9">
        <v>2021</v>
      </c>
      <c r="B88" s="5" t="s">
        <v>918</v>
      </c>
      <c r="C88" s="5" t="str">
        <f>VLOOKUP(Tabla1[[#This Row],[RUC]],[1]ENTIDADES!$A$2:$I$191,2,0)</f>
        <v>GABINETE SECTORIAL DE SEGURIDAD</v>
      </c>
      <c r="D88" s="5" t="s">
        <v>684</v>
      </c>
      <c r="E88" s="5" t="str">
        <f>VLOOKUP(Tabla1[[#This Row],[RUC]],[1]ENTIDADES!$A$2:$I$191,4,0)</f>
        <v>ZONA 9</v>
      </c>
      <c r="F88" s="5" t="s">
        <v>2220</v>
      </c>
      <c r="G88" s="5" t="s">
        <v>748</v>
      </c>
      <c r="H88" s="29" t="s">
        <v>2770</v>
      </c>
      <c r="I88" s="5">
        <v>3</v>
      </c>
      <c r="J88" s="4">
        <v>7</v>
      </c>
      <c r="K88" s="5" t="s">
        <v>2275</v>
      </c>
      <c r="L88" s="5" t="s">
        <v>2776</v>
      </c>
      <c r="M88" s="4">
        <v>14</v>
      </c>
      <c r="N88" s="5" t="s">
        <v>2573</v>
      </c>
      <c r="O88" s="5" t="s">
        <v>2185</v>
      </c>
      <c r="P88" s="5" t="s">
        <v>2125</v>
      </c>
      <c r="Q88" s="6">
        <v>100</v>
      </c>
      <c r="R88" s="6">
        <v>25</v>
      </c>
      <c r="S88" s="6">
        <v>25</v>
      </c>
      <c r="T88" s="6">
        <v>25</v>
      </c>
      <c r="U88" s="6">
        <v>25</v>
      </c>
      <c r="V88" s="6">
        <v>100</v>
      </c>
      <c r="W88" s="6">
        <v>25</v>
      </c>
      <c r="X88" s="6">
        <v>25</v>
      </c>
      <c r="Y88" s="6">
        <v>25</v>
      </c>
      <c r="Z88" s="6">
        <v>25</v>
      </c>
      <c r="AA88" s="6">
        <v>100</v>
      </c>
      <c r="AB88" s="21">
        <f t="shared" si="7"/>
        <v>1</v>
      </c>
      <c r="AC88" s="23">
        <f t="shared" si="8"/>
        <v>1</v>
      </c>
      <c r="AD88" s="24" t="str">
        <f t="shared" si="9"/>
        <v>85% a 100%</v>
      </c>
      <c r="AE88" s="26" t="str">
        <f t="shared" si="10"/>
        <v>176805404000101</v>
      </c>
      <c r="AF88" s="26" t="str">
        <f>VLOOKUP(Tabla1[[#This Row],[RUC PROGRAMAS]],Tabla13[[RUC PROGRAMAS]:[Codificado Reportado
USD]],1,0)</f>
        <v>176805404000101</v>
      </c>
      <c r="AG88" s="6">
        <v>4302730.53</v>
      </c>
      <c r="AH88" s="6">
        <v>4184950.53</v>
      </c>
      <c r="AI88" s="21">
        <f t="shared" si="11"/>
        <v>0.97262668457185475</v>
      </c>
      <c r="AJ88" s="26" t="str">
        <f t="shared" si="12"/>
        <v>85% a 100%</v>
      </c>
      <c r="AK88" s="6">
        <v>4302730.53</v>
      </c>
      <c r="AL88" s="6">
        <v>4184950.5300000003</v>
      </c>
      <c r="AM88" s="5" t="s">
        <v>1240</v>
      </c>
      <c r="AN88" s="5" t="s">
        <v>172</v>
      </c>
      <c r="AO88" s="5" t="s">
        <v>680</v>
      </c>
      <c r="AP88" s="5" t="s">
        <v>680</v>
      </c>
      <c r="AQ88" s="5" t="s">
        <v>2046</v>
      </c>
      <c r="AR88" s="5" t="s">
        <v>1023</v>
      </c>
      <c r="AS88" s="7">
        <v>44592.380810185197</v>
      </c>
      <c r="AT88" s="10"/>
    </row>
    <row r="89" spans="1:46" s="1" customFormat="1" ht="50" customHeight="1">
      <c r="A89" s="9">
        <v>2021</v>
      </c>
      <c r="B89" s="5" t="s">
        <v>918</v>
      </c>
      <c r="C89" s="5" t="str">
        <f>VLOOKUP(Tabla1[[#This Row],[RUC]],[1]ENTIDADES!$A$2:$I$191,2,0)</f>
        <v>GABINETE SECTORIAL DE SEGURIDAD</v>
      </c>
      <c r="D89" s="5" t="s">
        <v>684</v>
      </c>
      <c r="E89" s="5" t="str">
        <f>VLOOKUP(Tabla1[[#This Row],[RUC]],[1]ENTIDADES!$A$2:$I$191,4,0)</f>
        <v>ZONA 9</v>
      </c>
      <c r="F89" s="5" t="s">
        <v>1405</v>
      </c>
      <c r="G89" s="5" t="s">
        <v>2334</v>
      </c>
      <c r="H89" s="29" t="s">
        <v>2771</v>
      </c>
      <c r="I89" s="5">
        <v>3</v>
      </c>
      <c r="J89" s="4">
        <v>7</v>
      </c>
      <c r="K89" s="5" t="s">
        <v>2275</v>
      </c>
      <c r="L89" s="5" t="s">
        <v>2774</v>
      </c>
      <c r="M89" s="4">
        <v>9</v>
      </c>
      <c r="N89" s="5" t="s">
        <v>1967</v>
      </c>
      <c r="O89" s="5" t="s">
        <v>1593</v>
      </c>
      <c r="P89" s="5" t="s">
        <v>2125</v>
      </c>
      <c r="Q89" s="6">
        <v>0.84</v>
      </c>
      <c r="R89" s="6">
        <v>0.84</v>
      </c>
      <c r="S89" s="6">
        <v>0.84</v>
      </c>
      <c r="T89" s="6">
        <v>0.84</v>
      </c>
      <c r="U89" s="6">
        <v>0.84</v>
      </c>
      <c r="V89" s="6">
        <v>3.36</v>
      </c>
      <c r="W89" s="6">
        <v>0.91</v>
      </c>
      <c r="X89" s="6">
        <v>0.89</v>
      </c>
      <c r="Y89" s="6">
        <v>0.87</v>
      </c>
      <c r="Z89" s="6">
        <v>0.89</v>
      </c>
      <c r="AA89" s="6">
        <v>3.56</v>
      </c>
      <c r="AB89" s="21">
        <f t="shared" si="7"/>
        <v>1.0595238095238095</v>
      </c>
      <c r="AC89" s="23">
        <f t="shared" si="8"/>
        <v>1</v>
      </c>
      <c r="AD89" s="24" t="str">
        <f t="shared" si="9"/>
        <v>85% a 100%</v>
      </c>
      <c r="AE89" s="26" t="str">
        <f t="shared" si="10"/>
        <v>176805404000191</v>
      </c>
      <c r="AF89" s="26" t="str">
        <f>VLOOKUP(Tabla1[[#This Row],[RUC PROGRAMAS]],Tabla13[[RUC PROGRAMAS]:[Codificado Reportado
USD]],1,0)</f>
        <v>176805404000191</v>
      </c>
      <c r="AG89" s="6">
        <v>26463506.510000002</v>
      </c>
      <c r="AH89" s="6">
        <v>23089698.98</v>
      </c>
      <c r="AI89" s="21">
        <f t="shared" si="11"/>
        <v>0.87251094148369523</v>
      </c>
      <c r="AJ89" s="26" t="str">
        <f t="shared" si="12"/>
        <v>85% a 100%</v>
      </c>
      <c r="AK89" s="6">
        <v>26463506.509999994</v>
      </c>
      <c r="AL89" s="6">
        <v>23089698.979999997</v>
      </c>
      <c r="AM89" s="5" t="s">
        <v>206</v>
      </c>
      <c r="AN89" s="5" t="s">
        <v>2383</v>
      </c>
      <c r="AO89" s="5" t="s">
        <v>642</v>
      </c>
      <c r="AP89" s="5" t="s">
        <v>2468</v>
      </c>
      <c r="AQ89" s="5" t="s">
        <v>2046</v>
      </c>
      <c r="AR89" s="5" t="s">
        <v>1023</v>
      </c>
      <c r="AS89" s="7">
        <v>44587.365648148101</v>
      </c>
      <c r="AT89" s="10"/>
    </row>
    <row r="90" spans="1:46" s="1" customFormat="1" ht="50" customHeight="1">
      <c r="A90" s="9">
        <v>2021</v>
      </c>
      <c r="B90" s="5" t="s">
        <v>2445</v>
      </c>
      <c r="C90" s="5" t="str">
        <f>VLOOKUP(Tabla1[[#This Row],[RUC]],[1]ENTIDADES!$A$2:$I$191,2,0)</f>
        <v>GABINETE SECTORIAL ECONÓMICO</v>
      </c>
      <c r="D90" s="5" t="s">
        <v>2715</v>
      </c>
      <c r="E90" s="5" t="str">
        <f>VLOOKUP(Tabla1[[#This Row],[RUC]],[1]ENTIDADES!$A$2:$I$191,4,0)</f>
        <v>ZONA 9</v>
      </c>
      <c r="F90" s="5" t="s">
        <v>2220</v>
      </c>
      <c r="G90" s="5" t="s">
        <v>748</v>
      </c>
      <c r="H90" s="29" t="s">
        <v>2770</v>
      </c>
      <c r="I90" s="5">
        <v>3</v>
      </c>
      <c r="J90" s="4">
        <v>7</v>
      </c>
      <c r="K90" s="5" t="s">
        <v>2275</v>
      </c>
      <c r="L90" s="5" t="s">
        <v>2772</v>
      </c>
      <c r="M90" s="4">
        <v>4</v>
      </c>
      <c r="N90" s="5" t="s">
        <v>1842</v>
      </c>
      <c r="O90" s="5" t="s">
        <v>1402</v>
      </c>
      <c r="P90" s="5" t="s">
        <v>491</v>
      </c>
      <c r="Q90" s="6">
        <v>102.04</v>
      </c>
      <c r="R90" s="6">
        <v>25</v>
      </c>
      <c r="S90" s="6">
        <v>25</v>
      </c>
      <c r="T90" s="6">
        <v>25</v>
      </c>
      <c r="U90" s="6">
        <v>25</v>
      </c>
      <c r="V90" s="6">
        <v>100</v>
      </c>
      <c r="W90" s="6">
        <v>25</v>
      </c>
      <c r="X90" s="6">
        <v>25</v>
      </c>
      <c r="Y90" s="6">
        <v>25</v>
      </c>
      <c r="Z90" s="6">
        <v>25</v>
      </c>
      <c r="AA90" s="6">
        <v>100</v>
      </c>
      <c r="AB90" s="21">
        <f t="shared" si="7"/>
        <v>1</v>
      </c>
      <c r="AC90" s="23">
        <f t="shared" si="8"/>
        <v>1</v>
      </c>
      <c r="AD90" s="24" t="str">
        <f t="shared" si="9"/>
        <v>85% a 100%</v>
      </c>
      <c r="AE90" s="26" t="str">
        <f t="shared" si="10"/>
        <v>176815833000101</v>
      </c>
      <c r="AF90" s="26" t="str">
        <f>VLOOKUP(Tabla1[[#This Row],[RUC PROGRAMAS]],Tabla13[[RUC PROGRAMAS]:[Codificado Reportado
USD]],1,0)</f>
        <v>176815833000101</v>
      </c>
      <c r="AG90" s="6">
        <v>7607510.4299999997</v>
      </c>
      <c r="AH90" s="6">
        <v>7414741.0899999999</v>
      </c>
      <c r="AI90" s="21">
        <f t="shared" si="11"/>
        <v>0.97466065386649758</v>
      </c>
      <c r="AJ90" s="26" t="str">
        <f t="shared" si="12"/>
        <v>85% a 100%</v>
      </c>
      <c r="AK90" s="6">
        <v>7607510.4299999978</v>
      </c>
      <c r="AL90" s="6">
        <v>7414741.0899999989</v>
      </c>
      <c r="AM90" s="5" t="s">
        <v>1679</v>
      </c>
      <c r="AN90" s="5" t="s">
        <v>2658</v>
      </c>
      <c r="AO90" s="5" t="s">
        <v>583</v>
      </c>
      <c r="AP90" s="5" t="s">
        <v>2636</v>
      </c>
      <c r="AQ90" s="5" t="s">
        <v>2697</v>
      </c>
      <c r="AR90" s="5" t="s">
        <v>2027</v>
      </c>
      <c r="AS90" s="7">
        <v>44592.497164351902</v>
      </c>
      <c r="AT90" s="10"/>
    </row>
    <row r="91" spans="1:46" s="1" customFormat="1" ht="50" customHeight="1">
      <c r="A91" s="9">
        <v>2021</v>
      </c>
      <c r="B91" s="5" t="s">
        <v>2296</v>
      </c>
      <c r="C91" s="5" t="str">
        <f>VLOOKUP(Tabla1[[#This Row],[RUC]],[1]ENTIDADES!$A$2:$I$191,2,0)</f>
        <v>SIN GABINETE</v>
      </c>
      <c r="D91" s="5" t="s">
        <v>385</v>
      </c>
      <c r="E91" s="5" t="str">
        <f>VLOOKUP(Tabla1[[#This Row],[RUC]],[1]ENTIDADES!$A$2:$I$191,4,0)</f>
        <v>ZONA 9</v>
      </c>
      <c r="F91" s="5" t="s">
        <v>2220</v>
      </c>
      <c r="G91" s="5" t="s">
        <v>748</v>
      </c>
      <c r="H91" s="29" t="s">
        <v>2770</v>
      </c>
      <c r="I91" s="5">
        <v>3</v>
      </c>
      <c r="J91" s="4">
        <v>7</v>
      </c>
      <c r="K91" s="5" t="s">
        <v>2275</v>
      </c>
      <c r="L91" s="5" t="s">
        <v>2773</v>
      </c>
      <c r="M91" s="4">
        <v>7</v>
      </c>
      <c r="N91" s="5" t="s">
        <v>1817</v>
      </c>
      <c r="O91" s="5" t="s">
        <v>2185</v>
      </c>
      <c r="P91" s="5" t="s">
        <v>2125</v>
      </c>
      <c r="Q91" s="6">
        <v>86.64</v>
      </c>
      <c r="R91" s="6">
        <v>21.27</v>
      </c>
      <c r="S91" s="6">
        <v>17.2</v>
      </c>
      <c r="T91" s="6">
        <v>27.75</v>
      </c>
      <c r="U91" s="6">
        <v>24.99</v>
      </c>
      <c r="V91" s="6">
        <v>91.21</v>
      </c>
      <c r="W91" s="6">
        <v>21.27</v>
      </c>
      <c r="X91" s="6">
        <v>0</v>
      </c>
      <c r="Y91" s="6">
        <v>27.61</v>
      </c>
      <c r="Z91" s="6">
        <v>42.33</v>
      </c>
      <c r="AA91" s="6">
        <v>91.21</v>
      </c>
      <c r="AB91" s="21">
        <f t="shared" si="7"/>
        <v>1</v>
      </c>
      <c r="AC91" s="23">
        <f t="shared" si="8"/>
        <v>1</v>
      </c>
      <c r="AD91" s="24" t="str">
        <f t="shared" si="9"/>
        <v>85% a 100%</v>
      </c>
      <c r="AE91" s="26" t="str">
        <f t="shared" si="10"/>
        <v>176000562000101</v>
      </c>
      <c r="AF91" s="26" t="str">
        <f>VLOOKUP(Tabla1[[#This Row],[RUC PROGRAMAS]],Tabla13[[RUC PROGRAMAS]:[Codificado Reportado
USD]],1,0)</f>
        <v>176000562000101</v>
      </c>
      <c r="AG91" s="6">
        <v>15285843.83</v>
      </c>
      <c r="AH91" s="6">
        <v>13223001.439999999</v>
      </c>
      <c r="AI91" s="21">
        <f t="shared" si="11"/>
        <v>0.86504883780433073</v>
      </c>
      <c r="AJ91" s="26" t="str">
        <f t="shared" si="12"/>
        <v>85% a 100%</v>
      </c>
      <c r="AK91" s="6">
        <v>15285843.83</v>
      </c>
      <c r="AL91" s="6">
        <v>13223001.439999999</v>
      </c>
      <c r="AM91" s="5" t="s">
        <v>2042</v>
      </c>
      <c r="AN91" s="5" t="s">
        <v>2630</v>
      </c>
      <c r="AO91" s="5" t="s">
        <v>2498</v>
      </c>
      <c r="AP91" s="5" t="s">
        <v>1090</v>
      </c>
      <c r="AQ91" s="5" t="s">
        <v>858</v>
      </c>
      <c r="AR91" s="5" t="s">
        <v>311</v>
      </c>
      <c r="AS91" s="7">
        <v>44591.894687499997</v>
      </c>
      <c r="AT91" s="10"/>
    </row>
    <row r="92" spans="1:46" s="1" customFormat="1" ht="50" customHeight="1">
      <c r="A92" s="9">
        <v>2021</v>
      </c>
      <c r="B92" s="5" t="s">
        <v>2296</v>
      </c>
      <c r="C92" s="5" t="str">
        <f>VLOOKUP(Tabla1[[#This Row],[RUC]],[1]ENTIDADES!$A$2:$I$191,2,0)</f>
        <v>SIN GABINETE</v>
      </c>
      <c r="D92" s="5" t="s">
        <v>385</v>
      </c>
      <c r="E92" s="5" t="str">
        <f>VLOOKUP(Tabla1[[#This Row],[RUC]],[1]ENTIDADES!$A$2:$I$191,4,0)</f>
        <v>ZONA 9</v>
      </c>
      <c r="F92" s="5" t="s">
        <v>1338</v>
      </c>
      <c r="G92" s="5" t="s">
        <v>312</v>
      </c>
      <c r="H92" s="29" t="s">
        <v>2771</v>
      </c>
      <c r="I92" s="5">
        <v>1</v>
      </c>
      <c r="J92" s="4">
        <v>1</v>
      </c>
      <c r="K92" s="5" t="s">
        <v>55</v>
      </c>
      <c r="L92" s="5" t="s">
        <v>2773</v>
      </c>
      <c r="M92" s="4">
        <v>7</v>
      </c>
      <c r="N92" s="5" t="s">
        <v>1817</v>
      </c>
      <c r="O92" s="5" t="s">
        <v>138</v>
      </c>
      <c r="P92" s="5" t="s">
        <v>227</v>
      </c>
      <c r="Q92" s="6">
        <v>0</v>
      </c>
      <c r="R92" s="6">
        <v>310</v>
      </c>
      <c r="S92" s="6">
        <v>0</v>
      </c>
      <c r="T92" s="6">
        <v>310</v>
      </c>
      <c r="U92" s="6">
        <v>0</v>
      </c>
      <c r="V92" s="6">
        <v>620</v>
      </c>
      <c r="W92" s="6">
        <v>515</v>
      </c>
      <c r="X92" s="6">
        <v>0</v>
      </c>
      <c r="Y92" s="6">
        <v>106</v>
      </c>
      <c r="Z92" s="6">
        <v>150</v>
      </c>
      <c r="AA92" s="6">
        <v>771</v>
      </c>
      <c r="AB92" s="21">
        <f t="shared" si="7"/>
        <v>1.2435483870967743</v>
      </c>
      <c r="AC92" s="23">
        <f t="shared" si="8"/>
        <v>1</v>
      </c>
      <c r="AD92" s="24" t="str">
        <f t="shared" si="9"/>
        <v>85% a 100%</v>
      </c>
      <c r="AE92" s="26" t="str">
        <f t="shared" si="10"/>
        <v>176000562000182</v>
      </c>
      <c r="AF92" s="26" t="str">
        <f>VLOOKUP(Tabla1[[#This Row],[RUC PROGRAMAS]],Tabla13[[RUC PROGRAMAS]:[Codificado Reportado
USD]],1,0)</f>
        <v>176000562000182</v>
      </c>
      <c r="AG92" s="6">
        <v>31305899.23</v>
      </c>
      <c r="AH92" s="6">
        <v>30206366.219999999</v>
      </c>
      <c r="AI92" s="21">
        <f t="shared" si="11"/>
        <v>0.96487776946057713</v>
      </c>
      <c r="AJ92" s="26" t="str">
        <f t="shared" si="12"/>
        <v>85% a 100%</v>
      </c>
      <c r="AK92" s="6">
        <v>31305899.229999997</v>
      </c>
      <c r="AL92" s="6">
        <v>30206366.219999991</v>
      </c>
      <c r="AM92" s="5" t="s">
        <v>2042</v>
      </c>
      <c r="AN92" s="5" t="s">
        <v>1054</v>
      </c>
      <c r="AO92" s="5" t="s">
        <v>1673</v>
      </c>
      <c r="AP92" s="5" t="s">
        <v>2268</v>
      </c>
      <c r="AQ92" s="5" t="s">
        <v>858</v>
      </c>
      <c r="AR92" s="5" t="s">
        <v>311</v>
      </c>
      <c r="AS92" s="7">
        <v>44589.677627314799</v>
      </c>
      <c r="AT92" s="10"/>
    </row>
    <row r="93" spans="1:46" s="1" customFormat="1" ht="50" customHeight="1">
      <c r="A93" s="9">
        <v>2021</v>
      </c>
      <c r="B93" s="5" t="s">
        <v>2296</v>
      </c>
      <c r="C93" s="5" t="str">
        <f>VLOOKUP(Tabla1[[#This Row],[RUC]],[1]ENTIDADES!$A$2:$I$191,2,0)</f>
        <v>SIN GABINETE</v>
      </c>
      <c r="D93" s="5" t="s">
        <v>385</v>
      </c>
      <c r="E93" s="5" t="str">
        <f>VLOOKUP(Tabla1[[#This Row],[RUC]],[1]ENTIDADES!$A$2:$I$191,4,0)</f>
        <v>ZONA 9</v>
      </c>
      <c r="F93" s="5" t="s">
        <v>2578</v>
      </c>
      <c r="G93" s="5" t="s">
        <v>1465</v>
      </c>
      <c r="H93" s="29" t="s">
        <v>2771</v>
      </c>
      <c r="I93" s="5">
        <v>1</v>
      </c>
      <c r="J93" s="4">
        <v>1</v>
      </c>
      <c r="K93" s="5" t="s">
        <v>55</v>
      </c>
      <c r="L93" s="5" t="s">
        <v>2773</v>
      </c>
      <c r="M93" s="4">
        <v>7</v>
      </c>
      <c r="N93" s="5" t="s">
        <v>1817</v>
      </c>
      <c r="O93" s="5" t="s">
        <v>1475</v>
      </c>
      <c r="P93" s="5" t="s">
        <v>227</v>
      </c>
      <c r="Q93" s="6">
        <v>359</v>
      </c>
      <c r="R93" s="6">
        <v>4</v>
      </c>
      <c r="S93" s="6">
        <v>19</v>
      </c>
      <c r="T93" s="6">
        <v>4</v>
      </c>
      <c r="U93" s="6">
        <v>4</v>
      </c>
      <c r="V93" s="6">
        <v>31</v>
      </c>
      <c r="W93" s="6">
        <v>3</v>
      </c>
      <c r="X93" s="6">
        <v>32</v>
      </c>
      <c r="Y93" s="6">
        <v>3</v>
      </c>
      <c r="Z93" s="6">
        <v>0</v>
      </c>
      <c r="AA93" s="6">
        <v>38</v>
      </c>
      <c r="AB93" s="21">
        <f t="shared" si="7"/>
        <v>1.2258064516129032</v>
      </c>
      <c r="AC93" s="23">
        <f t="shared" si="8"/>
        <v>1</v>
      </c>
      <c r="AD93" s="24" t="str">
        <f t="shared" si="9"/>
        <v>85% a 100%</v>
      </c>
      <c r="AE93" s="26" t="str">
        <f t="shared" si="10"/>
        <v>176000562000183</v>
      </c>
      <c r="AF93" s="26" t="str">
        <f>VLOOKUP(Tabla1[[#This Row],[RUC PROGRAMAS]],Tabla13[[RUC PROGRAMAS]:[Codificado Reportado
USD]],1,0)</f>
        <v>176000562000183</v>
      </c>
      <c r="AG93" s="6">
        <v>3358384.55</v>
      </c>
      <c r="AH93" s="6">
        <v>2481571.52</v>
      </c>
      <c r="AI93" s="21">
        <f t="shared" si="11"/>
        <v>0.73891821590234508</v>
      </c>
      <c r="AJ93" s="26" t="str">
        <f t="shared" si="12"/>
        <v>70% a 84,99%</v>
      </c>
      <c r="AK93" s="6">
        <v>3358384.5500000007</v>
      </c>
      <c r="AL93" s="6">
        <v>2481571.52</v>
      </c>
      <c r="AM93" s="5" t="s">
        <v>812</v>
      </c>
      <c r="AN93" s="5" t="s">
        <v>2292</v>
      </c>
      <c r="AO93" s="5" t="s">
        <v>2350</v>
      </c>
      <c r="AP93" s="5" t="s">
        <v>979</v>
      </c>
      <c r="AQ93" s="5" t="s">
        <v>858</v>
      </c>
      <c r="AR93" s="5" t="s">
        <v>311</v>
      </c>
      <c r="AS93" s="7">
        <v>44588.924826388902</v>
      </c>
      <c r="AT93" s="10"/>
    </row>
    <row r="94" spans="1:46" s="1" customFormat="1" ht="50" customHeight="1">
      <c r="A94" s="9">
        <v>2021</v>
      </c>
      <c r="B94" s="5" t="s">
        <v>2296</v>
      </c>
      <c r="C94" s="5" t="str">
        <f>VLOOKUP(Tabla1[[#This Row],[RUC]],[1]ENTIDADES!$A$2:$I$191,2,0)</f>
        <v>SIN GABINETE</v>
      </c>
      <c r="D94" s="5" t="s">
        <v>385</v>
      </c>
      <c r="E94" s="5" t="str">
        <f>VLOOKUP(Tabla1[[#This Row],[RUC]],[1]ENTIDADES!$A$2:$I$191,4,0)</f>
        <v>ZONA 9</v>
      </c>
      <c r="F94" s="5" t="s">
        <v>844</v>
      </c>
      <c r="G94" s="5" t="s">
        <v>2109</v>
      </c>
      <c r="H94" s="29" t="s">
        <v>2771</v>
      </c>
      <c r="I94" s="5">
        <v>1</v>
      </c>
      <c r="J94" s="4">
        <v>1</v>
      </c>
      <c r="K94" s="5" t="s">
        <v>55</v>
      </c>
      <c r="L94" s="5" t="s">
        <v>2773</v>
      </c>
      <c r="M94" s="4">
        <v>7</v>
      </c>
      <c r="N94" s="5" t="s">
        <v>1817</v>
      </c>
      <c r="O94" s="5" t="s">
        <v>960</v>
      </c>
      <c r="P94" s="5" t="s">
        <v>227</v>
      </c>
      <c r="Q94" s="6">
        <v>35</v>
      </c>
      <c r="R94" s="6">
        <v>3</v>
      </c>
      <c r="S94" s="6">
        <v>3</v>
      </c>
      <c r="T94" s="6">
        <v>3</v>
      </c>
      <c r="U94" s="6">
        <v>1</v>
      </c>
      <c r="V94" s="6">
        <v>10</v>
      </c>
      <c r="W94" s="6">
        <v>3</v>
      </c>
      <c r="X94" s="6">
        <v>7</v>
      </c>
      <c r="Y94" s="6">
        <v>2</v>
      </c>
      <c r="Z94" s="6">
        <v>0</v>
      </c>
      <c r="AA94" s="6">
        <v>12</v>
      </c>
      <c r="AB94" s="21">
        <f t="shared" si="7"/>
        <v>1.2</v>
      </c>
      <c r="AC94" s="23">
        <f t="shared" si="8"/>
        <v>1</v>
      </c>
      <c r="AD94" s="24" t="str">
        <f t="shared" si="9"/>
        <v>85% a 100%</v>
      </c>
      <c r="AE94" s="26" t="str">
        <f t="shared" si="10"/>
        <v>176000562000184</v>
      </c>
      <c r="AF94" s="26" t="str">
        <f>VLOOKUP(Tabla1[[#This Row],[RUC PROGRAMAS]],Tabla13[[RUC PROGRAMAS]:[Codificado Reportado
USD]],1,0)</f>
        <v>176000562000184</v>
      </c>
      <c r="AG94" s="6">
        <v>6867278.9000000004</v>
      </c>
      <c r="AH94" s="6">
        <v>5370670.5800000001</v>
      </c>
      <c r="AI94" s="21">
        <f t="shared" si="11"/>
        <v>0.78206676300856226</v>
      </c>
      <c r="AJ94" s="26" t="str">
        <f t="shared" si="12"/>
        <v>70% a 84,99%</v>
      </c>
      <c r="AK94" s="6">
        <v>6867278.9000000004</v>
      </c>
      <c r="AL94" s="6">
        <v>5370670.5799999991</v>
      </c>
      <c r="AM94" s="5" t="s">
        <v>2042</v>
      </c>
      <c r="AN94" s="5" t="s">
        <v>2195</v>
      </c>
      <c r="AO94" s="5" t="s">
        <v>557</v>
      </c>
      <c r="AP94" s="5" t="s">
        <v>2216</v>
      </c>
      <c r="AQ94" s="5" t="s">
        <v>858</v>
      </c>
      <c r="AR94" s="5" t="s">
        <v>311</v>
      </c>
      <c r="AS94" s="7">
        <v>44589.693564814799</v>
      </c>
      <c r="AT94" s="10"/>
    </row>
    <row r="95" spans="1:46" s="1" customFormat="1" ht="50" customHeight="1">
      <c r="A95" s="9">
        <v>2021</v>
      </c>
      <c r="B95" s="5" t="s">
        <v>424</v>
      </c>
      <c r="C95" s="5" t="str">
        <f>VLOOKUP(Tabla1[[#This Row],[RUC]],[1]ENTIDADES!$A$2:$I$191,2,0)</f>
        <v>SIN GABINETE</v>
      </c>
      <c r="D95" s="5" t="s">
        <v>515</v>
      </c>
      <c r="E95" s="5" t="str">
        <f>VLOOKUP(Tabla1[[#This Row],[RUC]],[1]ENTIDADES!$A$2:$I$191,4,0)</f>
        <v>ZONA 4</v>
      </c>
      <c r="F95" s="5" t="s">
        <v>2220</v>
      </c>
      <c r="G95" s="5" t="s">
        <v>748</v>
      </c>
      <c r="H95" s="29" t="s">
        <v>2770</v>
      </c>
      <c r="I95" s="5">
        <v>3</v>
      </c>
      <c r="J95" s="4">
        <v>7</v>
      </c>
      <c r="K95" s="5" t="s">
        <v>2275</v>
      </c>
      <c r="L95" s="5" t="s">
        <v>2776</v>
      </c>
      <c r="M95" s="4">
        <v>14</v>
      </c>
      <c r="N95" s="5" t="s">
        <v>2573</v>
      </c>
      <c r="O95" s="5" t="s">
        <v>1380</v>
      </c>
      <c r="P95" s="5" t="s">
        <v>491</v>
      </c>
      <c r="Q95" s="6">
        <v>0</v>
      </c>
      <c r="R95" s="6">
        <v>25</v>
      </c>
      <c r="S95" s="6">
        <v>25</v>
      </c>
      <c r="T95" s="6">
        <v>25</v>
      </c>
      <c r="U95" s="6">
        <v>25</v>
      </c>
      <c r="V95" s="6">
        <v>100</v>
      </c>
      <c r="W95" s="6">
        <v>25</v>
      </c>
      <c r="X95" s="6">
        <v>25</v>
      </c>
      <c r="Y95" s="6">
        <v>25</v>
      </c>
      <c r="Z95" s="6">
        <v>25</v>
      </c>
      <c r="AA95" s="6">
        <v>100</v>
      </c>
      <c r="AB95" s="21">
        <f t="shared" si="7"/>
        <v>1</v>
      </c>
      <c r="AC95" s="23">
        <f t="shared" si="8"/>
        <v>1</v>
      </c>
      <c r="AD95" s="24" t="str">
        <f t="shared" si="9"/>
        <v>85% a 100%</v>
      </c>
      <c r="AE95" s="26" t="str">
        <f t="shared" si="10"/>
        <v>136002384000101</v>
      </c>
      <c r="AF95" s="26" t="str">
        <f>VLOOKUP(Tabla1[[#This Row],[RUC PROGRAMAS]],Tabla13[[RUC PROGRAMAS]:[Codificado Reportado
USD]],1,0)</f>
        <v>136002384000101</v>
      </c>
      <c r="AG95" s="6">
        <v>3776315.01</v>
      </c>
      <c r="AH95" s="6">
        <v>3775995.43</v>
      </c>
      <c r="AI95" s="21">
        <f t="shared" si="11"/>
        <v>0.99991537252608609</v>
      </c>
      <c r="AJ95" s="26" t="str">
        <f t="shared" si="12"/>
        <v>85% a 100%</v>
      </c>
      <c r="AK95" s="6">
        <v>3776315.01</v>
      </c>
      <c r="AL95" s="6">
        <v>3775995.4299999997</v>
      </c>
      <c r="AM95" s="5" t="s">
        <v>854</v>
      </c>
      <c r="AN95" s="5" t="s">
        <v>854</v>
      </c>
      <c r="AO95" s="5" t="s">
        <v>854</v>
      </c>
      <c r="AP95" s="5" t="s">
        <v>2527</v>
      </c>
      <c r="AQ95" s="5" t="s">
        <v>797</v>
      </c>
      <c r="AR95" s="5" t="s">
        <v>1104</v>
      </c>
      <c r="AS95" s="7">
        <v>44592.460636574098</v>
      </c>
      <c r="AT95" s="11">
        <v>44592.459236111099</v>
      </c>
    </row>
    <row r="96" spans="1:46" s="1" customFormat="1" ht="50" customHeight="1">
      <c r="A96" s="9">
        <v>2021</v>
      </c>
      <c r="B96" s="5" t="s">
        <v>424</v>
      </c>
      <c r="C96" s="5" t="str">
        <f>VLOOKUP(Tabla1[[#This Row],[RUC]],[1]ENTIDADES!$A$2:$I$191,2,0)</f>
        <v>SIN GABINETE</v>
      </c>
      <c r="D96" s="5" t="s">
        <v>515</v>
      </c>
      <c r="E96" s="5" t="str">
        <f>VLOOKUP(Tabla1[[#This Row],[RUC]],[1]ENTIDADES!$A$2:$I$191,4,0)</f>
        <v>ZONA 4</v>
      </c>
      <c r="F96" s="5" t="s">
        <v>1338</v>
      </c>
      <c r="G96" s="5" t="s">
        <v>312</v>
      </c>
      <c r="H96" s="29" t="s">
        <v>2771</v>
      </c>
      <c r="I96" s="5">
        <v>1</v>
      </c>
      <c r="J96" s="4">
        <v>1</v>
      </c>
      <c r="K96" s="5" t="s">
        <v>55</v>
      </c>
      <c r="L96" s="5" t="s">
        <v>2773</v>
      </c>
      <c r="M96" s="4">
        <v>7</v>
      </c>
      <c r="N96" s="5" t="s">
        <v>1817</v>
      </c>
      <c r="O96" s="5" t="s">
        <v>30</v>
      </c>
      <c r="P96" s="5" t="s">
        <v>1776</v>
      </c>
      <c r="Q96" s="6">
        <v>0</v>
      </c>
      <c r="R96" s="6">
        <v>0</v>
      </c>
      <c r="S96" s="6">
        <v>0</v>
      </c>
      <c r="T96" s="6">
        <v>0</v>
      </c>
      <c r="U96" s="6">
        <v>350</v>
      </c>
      <c r="V96" s="6">
        <v>350</v>
      </c>
      <c r="W96" s="6">
        <v>0</v>
      </c>
      <c r="X96" s="6">
        <v>0</v>
      </c>
      <c r="Y96" s="6">
        <v>0</v>
      </c>
      <c r="Z96" s="6">
        <v>437</v>
      </c>
      <c r="AA96" s="6">
        <v>437</v>
      </c>
      <c r="AB96" s="21">
        <f t="shared" si="7"/>
        <v>1.2485714285714287</v>
      </c>
      <c r="AC96" s="23">
        <f t="shared" si="8"/>
        <v>1</v>
      </c>
      <c r="AD96" s="24" t="str">
        <f t="shared" si="9"/>
        <v>85% a 100%</v>
      </c>
      <c r="AE96" s="26" t="str">
        <f t="shared" si="10"/>
        <v>136002384000182</v>
      </c>
      <c r="AF96" s="26" t="str">
        <f>VLOOKUP(Tabla1[[#This Row],[RUC PROGRAMAS]],Tabla13[[RUC PROGRAMAS]:[Codificado Reportado
USD]],1,0)</f>
        <v>136002384000182</v>
      </c>
      <c r="AG96" s="6">
        <v>6756396.1500000004</v>
      </c>
      <c r="AH96" s="6">
        <v>6755927.4800000004</v>
      </c>
      <c r="AI96" s="21">
        <f t="shared" si="11"/>
        <v>0.99993063313790442</v>
      </c>
      <c r="AJ96" s="26" t="str">
        <f t="shared" si="12"/>
        <v>85% a 100%</v>
      </c>
      <c r="AK96" s="6">
        <v>6756396.1500000022</v>
      </c>
      <c r="AL96" s="6">
        <v>6755927.4800000023</v>
      </c>
      <c r="AM96" s="5" t="s">
        <v>1319</v>
      </c>
      <c r="AN96" s="5" t="s">
        <v>2547</v>
      </c>
      <c r="AO96" s="5" t="s">
        <v>1706</v>
      </c>
      <c r="AP96" s="5" t="s">
        <v>1676</v>
      </c>
      <c r="AQ96" s="5" t="s">
        <v>797</v>
      </c>
      <c r="AR96" s="5" t="s">
        <v>1104</v>
      </c>
      <c r="AS96" s="7">
        <v>44592.462372685201</v>
      </c>
      <c r="AT96" s="11">
        <v>44592.460960648103</v>
      </c>
    </row>
    <row r="97" spans="1:46" s="1" customFormat="1" ht="50" customHeight="1">
      <c r="A97" s="9">
        <v>2021</v>
      </c>
      <c r="B97" s="5" t="s">
        <v>424</v>
      </c>
      <c r="C97" s="5" t="str">
        <f>VLOOKUP(Tabla1[[#This Row],[RUC]],[1]ENTIDADES!$A$2:$I$191,2,0)</f>
        <v>SIN GABINETE</v>
      </c>
      <c r="D97" s="5" t="s">
        <v>515</v>
      </c>
      <c r="E97" s="5" t="str">
        <f>VLOOKUP(Tabla1[[#This Row],[RUC]],[1]ENTIDADES!$A$2:$I$191,4,0)</f>
        <v>ZONA 4</v>
      </c>
      <c r="F97" s="5" t="s">
        <v>2578</v>
      </c>
      <c r="G97" s="5" t="s">
        <v>1465</v>
      </c>
      <c r="H97" s="29" t="s">
        <v>2771</v>
      </c>
      <c r="I97" s="5">
        <v>2</v>
      </c>
      <c r="J97" s="4">
        <v>5</v>
      </c>
      <c r="K97" s="5" t="s">
        <v>2602</v>
      </c>
      <c r="L97" s="5" t="s">
        <v>2772</v>
      </c>
      <c r="M97" s="4">
        <v>3</v>
      </c>
      <c r="N97" s="5" t="s">
        <v>532</v>
      </c>
      <c r="O97" s="5" t="s">
        <v>2377</v>
      </c>
      <c r="P97" s="5" t="s">
        <v>1776</v>
      </c>
      <c r="Q97" s="6">
        <v>0</v>
      </c>
      <c r="R97" s="6">
        <v>0</v>
      </c>
      <c r="S97" s="6">
        <v>0</v>
      </c>
      <c r="T97" s="6">
        <v>0</v>
      </c>
      <c r="U97" s="6">
        <v>32</v>
      </c>
      <c r="V97" s="6">
        <v>32</v>
      </c>
      <c r="W97" s="6">
        <v>0</v>
      </c>
      <c r="X97" s="6">
        <v>0</v>
      </c>
      <c r="Y97" s="6">
        <v>0</v>
      </c>
      <c r="Z97" s="6">
        <v>32</v>
      </c>
      <c r="AA97" s="6">
        <v>32</v>
      </c>
      <c r="AB97" s="21">
        <f t="shared" si="7"/>
        <v>1</v>
      </c>
      <c r="AC97" s="23">
        <f t="shared" si="8"/>
        <v>1</v>
      </c>
      <c r="AD97" s="24" t="str">
        <f t="shared" si="9"/>
        <v>85% a 100%</v>
      </c>
      <c r="AE97" s="26" t="str">
        <f t="shared" si="10"/>
        <v>136002384000183</v>
      </c>
      <c r="AF97" s="26" t="str">
        <f>VLOOKUP(Tabla1[[#This Row],[RUC PROGRAMAS]],Tabla13[[RUC PROGRAMAS]:[Codificado Reportado
USD]],1,0)</f>
        <v>136002384000183</v>
      </c>
      <c r="AG97" s="6">
        <v>0</v>
      </c>
      <c r="AH97" s="6">
        <v>0</v>
      </c>
      <c r="AI97" s="21" t="e">
        <f t="shared" si="11"/>
        <v>#DIV/0!</v>
      </c>
      <c r="AJ97" s="26" t="e">
        <f t="shared" si="12"/>
        <v>#DIV/0!</v>
      </c>
      <c r="AK97" s="6">
        <v>0</v>
      </c>
      <c r="AL97" s="6">
        <v>0</v>
      </c>
      <c r="AM97" s="5" t="s">
        <v>538</v>
      </c>
      <c r="AN97" s="5" t="s">
        <v>1171</v>
      </c>
      <c r="AO97" s="5" t="s">
        <v>1171</v>
      </c>
      <c r="AP97" s="5" t="s">
        <v>1078</v>
      </c>
      <c r="AQ97" s="5" t="s">
        <v>797</v>
      </c>
      <c r="AR97" s="5" t="s">
        <v>1104</v>
      </c>
      <c r="AS97" s="7">
        <v>44592.4749421296</v>
      </c>
      <c r="AT97" s="11">
        <v>44592.462453703702</v>
      </c>
    </row>
    <row r="98" spans="1:46" s="1" customFormat="1" ht="50" customHeight="1">
      <c r="A98" s="9">
        <v>2021</v>
      </c>
      <c r="B98" s="5" t="s">
        <v>424</v>
      </c>
      <c r="C98" s="5" t="str">
        <f>VLOOKUP(Tabla1[[#This Row],[RUC]],[1]ENTIDADES!$A$2:$I$191,2,0)</f>
        <v>SIN GABINETE</v>
      </c>
      <c r="D98" s="5" t="s">
        <v>515</v>
      </c>
      <c r="E98" s="5" t="str">
        <f>VLOOKUP(Tabla1[[#This Row],[RUC]],[1]ENTIDADES!$A$2:$I$191,4,0)</f>
        <v>ZONA 4</v>
      </c>
      <c r="F98" s="5" t="s">
        <v>844</v>
      </c>
      <c r="G98" s="5" t="s">
        <v>2109</v>
      </c>
      <c r="H98" s="29" t="s">
        <v>2771</v>
      </c>
      <c r="I98" s="5">
        <v>2</v>
      </c>
      <c r="J98" s="4">
        <v>6</v>
      </c>
      <c r="K98" s="5" t="s">
        <v>869</v>
      </c>
      <c r="L98" s="5" t="s">
        <v>2773</v>
      </c>
      <c r="M98" s="4">
        <v>8</v>
      </c>
      <c r="N98" s="5" t="s">
        <v>838</v>
      </c>
      <c r="O98" s="5" t="s">
        <v>83</v>
      </c>
      <c r="P98" s="5" t="s">
        <v>1776</v>
      </c>
      <c r="Q98" s="6">
        <v>0</v>
      </c>
      <c r="R98" s="6">
        <v>0</v>
      </c>
      <c r="S98" s="6">
        <v>0</v>
      </c>
      <c r="T98" s="6">
        <v>0</v>
      </c>
      <c r="U98" s="6">
        <v>16</v>
      </c>
      <c r="V98" s="6">
        <v>16</v>
      </c>
      <c r="W98" s="6">
        <v>0</v>
      </c>
      <c r="X98" s="6">
        <v>0</v>
      </c>
      <c r="Y98" s="6">
        <v>0</v>
      </c>
      <c r="Z98" s="6">
        <v>16</v>
      </c>
      <c r="AA98" s="6">
        <v>16</v>
      </c>
      <c r="AB98" s="21">
        <f t="shared" si="7"/>
        <v>1</v>
      </c>
      <c r="AC98" s="23">
        <f t="shared" si="8"/>
        <v>1</v>
      </c>
      <c r="AD98" s="24" t="str">
        <f t="shared" si="9"/>
        <v>85% a 100%</v>
      </c>
      <c r="AE98" s="26" t="str">
        <f t="shared" si="10"/>
        <v>136002384000184</v>
      </c>
      <c r="AF98" s="26" t="str">
        <f>VLOOKUP(Tabla1[[#This Row],[RUC PROGRAMAS]],Tabla13[[RUC PROGRAMAS]:[Codificado Reportado
USD]],1,0)</f>
        <v>136002384000184</v>
      </c>
      <c r="AG98" s="6">
        <v>0</v>
      </c>
      <c r="AH98" s="6">
        <v>0</v>
      </c>
      <c r="AI98" s="21" t="e">
        <f t="shared" si="11"/>
        <v>#DIV/0!</v>
      </c>
      <c r="AJ98" s="26" t="e">
        <f t="shared" si="12"/>
        <v>#DIV/0!</v>
      </c>
      <c r="AK98" s="6">
        <v>0</v>
      </c>
      <c r="AL98" s="6">
        <v>0</v>
      </c>
      <c r="AM98" s="5" t="s">
        <v>2045</v>
      </c>
      <c r="AN98" s="5" t="s">
        <v>817</v>
      </c>
      <c r="AO98" s="5" t="s">
        <v>817</v>
      </c>
      <c r="AP98" s="5" t="s">
        <v>2691</v>
      </c>
      <c r="AQ98" s="5" t="s">
        <v>797</v>
      </c>
      <c r="AR98" s="5" t="s">
        <v>1104</v>
      </c>
      <c r="AS98" s="7">
        <v>44592.488333333298</v>
      </c>
      <c r="AT98" s="11">
        <v>44592.475324074097</v>
      </c>
    </row>
    <row r="99" spans="1:46" s="1" customFormat="1" ht="50" customHeight="1">
      <c r="A99" s="9">
        <v>2021</v>
      </c>
      <c r="B99" s="5" t="s">
        <v>514</v>
      </c>
      <c r="C99" s="5" t="str">
        <f>VLOOKUP(Tabla1[[#This Row],[RUC]],[1]ENTIDADES!$A$2:$I$191,2,0)</f>
        <v>SIN GABINETE</v>
      </c>
      <c r="D99" s="5" t="s">
        <v>895</v>
      </c>
      <c r="E99" s="5" t="str">
        <f>VLOOKUP(Tabla1[[#This Row],[RUC]],[1]ENTIDADES!$A$2:$I$191,4,0)</f>
        <v>ZONA 3</v>
      </c>
      <c r="F99" s="5" t="s">
        <v>2220</v>
      </c>
      <c r="G99" s="5" t="s">
        <v>748</v>
      </c>
      <c r="H99" s="29" t="s">
        <v>2770</v>
      </c>
      <c r="I99" s="5">
        <v>1</v>
      </c>
      <c r="J99" s="4">
        <v>1</v>
      </c>
      <c r="K99" s="5" t="s">
        <v>55</v>
      </c>
      <c r="L99" s="5" t="s">
        <v>2773</v>
      </c>
      <c r="M99" s="4">
        <v>7</v>
      </c>
      <c r="N99" s="5" t="s">
        <v>1817</v>
      </c>
      <c r="O99" s="5" t="s">
        <v>1079</v>
      </c>
      <c r="P99" s="5" t="s">
        <v>207</v>
      </c>
      <c r="Q99" s="6">
        <v>0</v>
      </c>
      <c r="R99" s="6">
        <v>25</v>
      </c>
      <c r="S99" s="6">
        <v>25</v>
      </c>
      <c r="T99" s="6">
        <v>25</v>
      </c>
      <c r="U99" s="6">
        <v>25</v>
      </c>
      <c r="V99" s="6">
        <v>100</v>
      </c>
      <c r="W99" s="6">
        <v>25</v>
      </c>
      <c r="X99" s="6">
        <v>25</v>
      </c>
      <c r="Y99" s="6">
        <v>25</v>
      </c>
      <c r="Z99" s="6">
        <v>25</v>
      </c>
      <c r="AA99" s="6">
        <v>100</v>
      </c>
      <c r="AB99" s="21">
        <f t="shared" si="7"/>
        <v>1</v>
      </c>
      <c r="AC99" s="23">
        <f t="shared" si="8"/>
        <v>1</v>
      </c>
      <c r="AD99" s="24" t="str">
        <f t="shared" si="9"/>
        <v>85% a 100%</v>
      </c>
      <c r="AE99" s="26" t="str">
        <f t="shared" si="10"/>
        <v>066000125000101</v>
      </c>
      <c r="AF99" s="26" t="str">
        <f>VLOOKUP(Tabla1[[#This Row],[RUC PROGRAMAS]],Tabla13[[RUC PROGRAMAS]:[Codificado Reportado
USD]],1,0)</f>
        <v>066000125000101</v>
      </c>
      <c r="AG99" s="6">
        <v>15220267.52</v>
      </c>
      <c r="AH99" s="6">
        <v>12778052.439999999</v>
      </c>
      <c r="AI99" s="21">
        <f t="shared" si="11"/>
        <v>0.83954190839347353</v>
      </c>
      <c r="AJ99" s="26" t="str">
        <f t="shared" si="12"/>
        <v>70% a 84,99%</v>
      </c>
      <c r="AK99" s="6">
        <v>15220267.52</v>
      </c>
      <c r="AL99" s="6">
        <v>12778052.440000001</v>
      </c>
      <c r="AM99" s="5" t="s">
        <v>582</v>
      </c>
      <c r="AN99" s="5" t="s">
        <v>582</v>
      </c>
      <c r="AO99" s="5" t="s">
        <v>582</v>
      </c>
      <c r="AP99" s="5" t="s">
        <v>48</v>
      </c>
      <c r="AQ99" s="5" t="s">
        <v>56</v>
      </c>
      <c r="AR99" s="5" t="s">
        <v>2201</v>
      </c>
      <c r="AS99" s="7">
        <v>44592.379270833299</v>
      </c>
      <c r="AT99" s="10"/>
    </row>
    <row r="100" spans="1:46" s="1" customFormat="1" ht="50" customHeight="1">
      <c r="A100" s="9">
        <v>2021</v>
      </c>
      <c r="B100" s="5" t="s">
        <v>514</v>
      </c>
      <c r="C100" s="5" t="str">
        <f>VLOOKUP(Tabla1[[#This Row],[RUC]],[1]ENTIDADES!$A$2:$I$191,2,0)</f>
        <v>SIN GABINETE</v>
      </c>
      <c r="D100" s="5" t="s">
        <v>895</v>
      </c>
      <c r="E100" s="5" t="str">
        <f>VLOOKUP(Tabla1[[#This Row],[RUC]],[1]ENTIDADES!$A$2:$I$191,4,0)</f>
        <v>ZONA 3</v>
      </c>
      <c r="F100" s="5" t="s">
        <v>804</v>
      </c>
      <c r="G100" s="5" t="s">
        <v>575</v>
      </c>
      <c r="H100" s="29" t="s">
        <v>2771</v>
      </c>
      <c r="I100" s="5">
        <v>1</v>
      </c>
      <c r="J100" s="4">
        <v>1</v>
      </c>
      <c r="K100" s="5" t="s">
        <v>55</v>
      </c>
      <c r="L100" s="5" t="s">
        <v>2773</v>
      </c>
      <c r="M100" s="4">
        <v>7</v>
      </c>
      <c r="N100" s="5" t="s">
        <v>1817</v>
      </c>
      <c r="O100" s="5" t="s">
        <v>2520</v>
      </c>
      <c r="P100" s="5" t="s">
        <v>2520</v>
      </c>
      <c r="Q100" s="6">
        <v>0</v>
      </c>
      <c r="R100" s="6">
        <v>0</v>
      </c>
      <c r="S100" s="6">
        <v>0</v>
      </c>
      <c r="T100" s="6">
        <v>0</v>
      </c>
      <c r="U100" s="6">
        <v>0</v>
      </c>
      <c r="V100" s="6">
        <v>0</v>
      </c>
      <c r="W100" s="6">
        <v>0</v>
      </c>
      <c r="X100" s="6">
        <v>0</v>
      </c>
      <c r="Y100" s="6">
        <v>0</v>
      </c>
      <c r="Z100" s="6">
        <v>0</v>
      </c>
      <c r="AA100" s="6">
        <v>0</v>
      </c>
      <c r="AB100" s="21" t="e">
        <f t="shared" si="7"/>
        <v>#DIV/0!</v>
      </c>
      <c r="AC100" s="23" t="e">
        <f t="shared" si="8"/>
        <v>#DIV/0!</v>
      </c>
      <c r="AD100" s="24" t="e">
        <f t="shared" si="9"/>
        <v>#DIV/0!</v>
      </c>
      <c r="AE100" s="26" t="str">
        <f t="shared" si="10"/>
        <v>066000125000121</v>
      </c>
      <c r="AF100" s="26" t="e">
        <f>VLOOKUP(Tabla1[[#This Row],[RUC PROGRAMAS]],Tabla13[[RUC PROGRAMAS]:[Codificado Reportado
USD]],1,0)</f>
        <v>#N/A</v>
      </c>
      <c r="AG100" s="6">
        <v>0</v>
      </c>
      <c r="AH100" s="6">
        <v>0</v>
      </c>
      <c r="AI100" s="21" t="e">
        <f t="shared" si="11"/>
        <v>#DIV/0!</v>
      </c>
      <c r="AJ100" s="26" t="e">
        <f t="shared" si="12"/>
        <v>#DIV/0!</v>
      </c>
      <c r="AK100" s="6">
        <v>0</v>
      </c>
      <c r="AL100" s="6">
        <v>0</v>
      </c>
      <c r="AM100" s="5" t="s">
        <v>247</v>
      </c>
      <c r="AN100" s="5" t="s">
        <v>247</v>
      </c>
      <c r="AO100" s="5" t="s">
        <v>1112</v>
      </c>
      <c r="AP100" s="5" t="s">
        <v>1112</v>
      </c>
      <c r="AQ100" s="5" t="s">
        <v>56</v>
      </c>
      <c r="AR100" s="5" t="s">
        <v>2201</v>
      </c>
      <c r="AS100" s="7">
        <v>44592.379594907397</v>
      </c>
      <c r="AT100" s="10"/>
    </row>
    <row r="101" spans="1:46" s="1" customFormat="1" ht="50" customHeight="1">
      <c r="A101" s="9">
        <v>2021</v>
      </c>
      <c r="B101" s="5" t="s">
        <v>514</v>
      </c>
      <c r="C101" s="5" t="str">
        <f>VLOOKUP(Tabla1[[#This Row],[RUC]],[1]ENTIDADES!$A$2:$I$191,2,0)</f>
        <v>SIN GABINETE</v>
      </c>
      <c r="D101" s="5" t="s">
        <v>895</v>
      </c>
      <c r="E101" s="5" t="str">
        <f>VLOOKUP(Tabla1[[#This Row],[RUC]],[1]ENTIDADES!$A$2:$I$191,4,0)</f>
        <v>ZONA 3</v>
      </c>
      <c r="F101" s="5" t="s">
        <v>1338</v>
      </c>
      <c r="G101" s="5" t="s">
        <v>312</v>
      </c>
      <c r="H101" s="29" t="s">
        <v>2771</v>
      </c>
      <c r="I101" s="5">
        <v>1</v>
      </c>
      <c r="J101" s="4">
        <v>1</v>
      </c>
      <c r="K101" s="5" t="s">
        <v>55</v>
      </c>
      <c r="L101" s="5" t="s">
        <v>2773</v>
      </c>
      <c r="M101" s="4">
        <v>7</v>
      </c>
      <c r="N101" s="5" t="s">
        <v>1817</v>
      </c>
      <c r="O101" s="5" t="s">
        <v>2272</v>
      </c>
      <c r="P101" s="5" t="s">
        <v>365</v>
      </c>
      <c r="Q101" s="6">
        <v>0</v>
      </c>
      <c r="R101" s="6">
        <v>464</v>
      </c>
      <c r="S101" s="6">
        <v>450</v>
      </c>
      <c r="T101" s="6">
        <v>420</v>
      </c>
      <c r="U101" s="6">
        <v>450</v>
      </c>
      <c r="V101" s="6">
        <v>1784</v>
      </c>
      <c r="W101" s="6">
        <v>464</v>
      </c>
      <c r="X101" s="6">
        <v>0</v>
      </c>
      <c r="Y101" s="6">
        <v>768</v>
      </c>
      <c r="Z101" s="6">
        <v>830</v>
      </c>
      <c r="AA101" s="6">
        <v>2062</v>
      </c>
      <c r="AB101" s="21">
        <f t="shared" si="7"/>
        <v>1.155829596412556</v>
      </c>
      <c r="AC101" s="23">
        <f t="shared" si="8"/>
        <v>1</v>
      </c>
      <c r="AD101" s="24" t="str">
        <f t="shared" si="9"/>
        <v>85% a 100%</v>
      </c>
      <c r="AE101" s="26" t="str">
        <f t="shared" si="10"/>
        <v>066000125000182</v>
      </c>
      <c r="AF101" s="26" t="str">
        <f>VLOOKUP(Tabla1[[#This Row],[RUC PROGRAMAS]],Tabla13[[RUC PROGRAMAS]:[Codificado Reportado
USD]],1,0)</f>
        <v>066000125000182</v>
      </c>
      <c r="AG101" s="6">
        <v>40638405.090000004</v>
      </c>
      <c r="AH101" s="6">
        <v>39299270.25</v>
      </c>
      <c r="AI101" s="21">
        <f t="shared" si="11"/>
        <v>0.96704755422772415</v>
      </c>
      <c r="AJ101" s="26" t="str">
        <f t="shared" si="12"/>
        <v>85% a 100%</v>
      </c>
      <c r="AK101" s="6">
        <v>40638405.090000004</v>
      </c>
      <c r="AL101" s="6">
        <v>39299270.249999985</v>
      </c>
      <c r="AM101" s="5" t="s">
        <v>1456</v>
      </c>
      <c r="AN101" s="5" t="s">
        <v>637</v>
      </c>
      <c r="AO101" s="5" t="s">
        <v>2382</v>
      </c>
      <c r="AP101" s="5" t="s">
        <v>710</v>
      </c>
      <c r="AQ101" s="5" t="s">
        <v>56</v>
      </c>
      <c r="AR101" s="5" t="s">
        <v>2201</v>
      </c>
      <c r="AS101" s="7">
        <v>44592.380497685197</v>
      </c>
      <c r="AT101" s="10"/>
    </row>
    <row r="102" spans="1:46" s="1" customFormat="1" ht="50" customHeight="1">
      <c r="A102" s="9">
        <v>2021</v>
      </c>
      <c r="B102" s="5" t="s">
        <v>514</v>
      </c>
      <c r="C102" s="5" t="str">
        <f>VLOOKUP(Tabla1[[#This Row],[RUC]],[1]ENTIDADES!$A$2:$I$191,2,0)</f>
        <v>SIN GABINETE</v>
      </c>
      <c r="D102" s="5" t="s">
        <v>895</v>
      </c>
      <c r="E102" s="5" t="str">
        <f>VLOOKUP(Tabla1[[#This Row],[RUC]],[1]ENTIDADES!$A$2:$I$191,4,0)</f>
        <v>ZONA 3</v>
      </c>
      <c r="F102" s="5" t="s">
        <v>2578</v>
      </c>
      <c r="G102" s="5" t="s">
        <v>1465</v>
      </c>
      <c r="H102" s="29" t="s">
        <v>2771</v>
      </c>
      <c r="I102" s="5">
        <v>2</v>
      </c>
      <c r="J102" s="4">
        <v>5</v>
      </c>
      <c r="K102" s="5" t="s">
        <v>2602</v>
      </c>
      <c r="L102" s="5" t="s">
        <v>2773</v>
      </c>
      <c r="M102" s="4">
        <v>7</v>
      </c>
      <c r="N102" s="5" t="s">
        <v>1817</v>
      </c>
      <c r="O102" s="5" t="s">
        <v>2459</v>
      </c>
      <c r="P102" s="5" t="s">
        <v>365</v>
      </c>
      <c r="Q102" s="6">
        <v>0</v>
      </c>
      <c r="R102" s="6">
        <v>0</v>
      </c>
      <c r="S102" s="6">
        <v>20</v>
      </c>
      <c r="T102" s="6">
        <v>0</v>
      </c>
      <c r="U102" s="6">
        <v>60</v>
      </c>
      <c r="V102" s="6">
        <v>80</v>
      </c>
      <c r="W102" s="6">
        <v>0</v>
      </c>
      <c r="X102" s="6">
        <v>0</v>
      </c>
      <c r="Y102" s="6">
        <v>3</v>
      </c>
      <c r="Z102" s="6">
        <v>5</v>
      </c>
      <c r="AA102" s="6">
        <v>8</v>
      </c>
      <c r="AB102" s="21">
        <f t="shared" si="7"/>
        <v>0.1</v>
      </c>
      <c r="AC102" s="23">
        <f t="shared" si="8"/>
        <v>0.1</v>
      </c>
      <c r="AD102" s="24" t="str">
        <f t="shared" si="9"/>
        <v>0% a 69,99%</v>
      </c>
      <c r="AE102" s="26" t="str">
        <f t="shared" si="10"/>
        <v>066000125000183</v>
      </c>
      <c r="AF102" s="26" t="str">
        <f>VLOOKUP(Tabla1[[#This Row],[RUC PROGRAMAS]],Tabla13[[RUC PROGRAMAS]:[Codificado Reportado
USD]],1,0)</f>
        <v>066000125000183</v>
      </c>
      <c r="AG102" s="6">
        <v>788944.24</v>
      </c>
      <c r="AH102" s="6">
        <v>644294.12</v>
      </c>
      <c r="AI102" s="21">
        <f t="shared" si="11"/>
        <v>0.8166535571639385</v>
      </c>
      <c r="AJ102" s="26" t="str">
        <f t="shared" si="12"/>
        <v>70% a 84,99%</v>
      </c>
      <c r="AK102" s="6">
        <v>788944.24</v>
      </c>
      <c r="AL102" s="6">
        <v>644294.12</v>
      </c>
      <c r="AM102" s="5" t="s">
        <v>865</v>
      </c>
      <c r="AN102" s="5" t="s">
        <v>2473</v>
      </c>
      <c r="AO102" s="5" t="s">
        <v>475</v>
      </c>
      <c r="AP102" s="5" t="s">
        <v>500</v>
      </c>
      <c r="AQ102" s="5" t="s">
        <v>56</v>
      </c>
      <c r="AR102" s="5" t="s">
        <v>2201</v>
      </c>
      <c r="AS102" s="7">
        <v>44592.382754629602</v>
      </c>
      <c r="AT102" s="10"/>
    </row>
    <row r="103" spans="1:46" s="1" customFormat="1" ht="50" customHeight="1">
      <c r="A103" s="9">
        <v>2021</v>
      </c>
      <c r="B103" s="5" t="s">
        <v>514</v>
      </c>
      <c r="C103" s="5" t="str">
        <f>VLOOKUP(Tabla1[[#This Row],[RUC]],[1]ENTIDADES!$A$2:$I$191,2,0)</f>
        <v>SIN GABINETE</v>
      </c>
      <c r="D103" s="5" t="s">
        <v>895</v>
      </c>
      <c r="E103" s="5" t="str">
        <f>VLOOKUP(Tabla1[[#This Row],[RUC]],[1]ENTIDADES!$A$2:$I$191,4,0)</f>
        <v>ZONA 3</v>
      </c>
      <c r="F103" s="5" t="s">
        <v>844</v>
      </c>
      <c r="G103" s="5" t="s">
        <v>2109</v>
      </c>
      <c r="H103" s="29" t="s">
        <v>2771</v>
      </c>
      <c r="I103" s="5">
        <v>2</v>
      </c>
      <c r="J103" s="4">
        <v>5</v>
      </c>
      <c r="K103" s="5" t="s">
        <v>2602</v>
      </c>
      <c r="L103" s="5" t="s">
        <v>2773</v>
      </c>
      <c r="M103" s="4">
        <v>7</v>
      </c>
      <c r="N103" s="5" t="s">
        <v>1817</v>
      </c>
      <c r="O103" s="5" t="s">
        <v>1816</v>
      </c>
      <c r="P103" s="5" t="s">
        <v>365</v>
      </c>
      <c r="Q103" s="6">
        <v>0</v>
      </c>
      <c r="R103" s="6">
        <v>0</v>
      </c>
      <c r="S103" s="6">
        <v>1</v>
      </c>
      <c r="T103" s="6">
        <v>0</v>
      </c>
      <c r="U103" s="6">
        <v>12</v>
      </c>
      <c r="V103" s="6">
        <v>13</v>
      </c>
      <c r="W103" s="6">
        <v>0</v>
      </c>
      <c r="X103" s="6">
        <v>0</v>
      </c>
      <c r="Y103" s="6">
        <v>0</v>
      </c>
      <c r="Z103" s="6">
        <v>13</v>
      </c>
      <c r="AA103" s="6">
        <v>13</v>
      </c>
      <c r="AB103" s="21">
        <f t="shared" si="7"/>
        <v>1</v>
      </c>
      <c r="AC103" s="23">
        <f t="shared" si="8"/>
        <v>1</v>
      </c>
      <c r="AD103" s="24" t="str">
        <f t="shared" si="9"/>
        <v>85% a 100%</v>
      </c>
      <c r="AE103" s="26" t="str">
        <f t="shared" si="10"/>
        <v>066000125000184</v>
      </c>
      <c r="AF103" s="26" t="str">
        <f>VLOOKUP(Tabla1[[#This Row],[RUC PROGRAMAS]],Tabla13[[RUC PROGRAMAS]:[Codificado Reportado
USD]],1,0)</f>
        <v>066000125000184</v>
      </c>
      <c r="AG103" s="6">
        <v>558506.87</v>
      </c>
      <c r="AH103" s="6">
        <v>240224.49</v>
      </c>
      <c r="AI103" s="21">
        <f t="shared" si="11"/>
        <v>0.43011913174854949</v>
      </c>
      <c r="AJ103" s="26" t="str">
        <f t="shared" si="12"/>
        <v>0% a 69,99%</v>
      </c>
      <c r="AK103" s="6">
        <v>558506.87</v>
      </c>
      <c r="AL103" s="6">
        <v>240224.49</v>
      </c>
      <c r="AM103" s="5" t="s">
        <v>980</v>
      </c>
      <c r="AN103" s="5" t="s">
        <v>1795</v>
      </c>
      <c r="AO103" s="5" t="s">
        <v>216</v>
      </c>
      <c r="AP103" s="5" t="s">
        <v>1047</v>
      </c>
      <c r="AQ103" s="5" t="s">
        <v>56</v>
      </c>
      <c r="AR103" s="5" t="s">
        <v>2201</v>
      </c>
      <c r="AS103" s="7">
        <v>44592.383900462999</v>
      </c>
      <c r="AT103" s="10"/>
    </row>
    <row r="104" spans="1:46" s="1" customFormat="1" ht="50" customHeight="1">
      <c r="A104" s="9">
        <v>2021</v>
      </c>
      <c r="B104" s="5" t="s">
        <v>2439</v>
      </c>
      <c r="C104" s="5" t="str">
        <f>VLOOKUP(Tabla1[[#This Row],[RUC]],[1]ENTIDADES!$A$2:$I$191,2,0)</f>
        <v>SIN GABINETE</v>
      </c>
      <c r="D104" s="5" t="s">
        <v>483</v>
      </c>
      <c r="E104" s="5" t="str">
        <f>VLOOKUP(Tabla1[[#This Row],[RUC]],[1]ENTIDADES!$A$2:$I$191,4,0)</f>
        <v>ZONA 8</v>
      </c>
      <c r="F104" s="5" t="s">
        <v>2220</v>
      </c>
      <c r="G104" s="5" t="s">
        <v>748</v>
      </c>
      <c r="H104" s="29" t="s">
        <v>2770</v>
      </c>
      <c r="I104" s="5">
        <v>3</v>
      </c>
      <c r="J104" s="4">
        <v>7</v>
      </c>
      <c r="K104" s="5" t="s">
        <v>2275</v>
      </c>
      <c r="L104" s="5" t="s">
        <v>2776</v>
      </c>
      <c r="M104" s="4">
        <v>14</v>
      </c>
      <c r="N104" s="5" t="s">
        <v>2573</v>
      </c>
      <c r="O104" s="5" t="s">
        <v>2185</v>
      </c>
      <c r="P104" s="5" t="s">
        <v>317</v>
      </c>
      <c r="Q104" s="6">
        <v>0</v>
      </c>
      <c r="R104" s="6">
        <v>25</v>
      </c>
      <c r="S104" s="6">
        <v>25</v>
      </c>
      <c r="T104" s="6">
        <v>25</v>
      </c>
      <c r="U104" s="6">
        <v>25</v>
      </c>
      <c r="V104" s="6">
        <v>100</v>
      </c>
      <c r="W104" s="6">
        <v>25</v>
      </c>
      <c r="X104" s="6">
        <v>25</v>
      </c>
      <c r="Y104" s="6">
        <v>25</v>
      </c>
      <c r="Z104" s="6">
        <v>25</v>
      </c>
      <c r="AA104" s="6">
        <v>100</v>
      </c>
      <c r="AB104" s="21">
        <f t="shared" si="7"/>
        <v>1</v>
      </c>
      <c r="AC104" s="23">
        <f t="shared" si="8"/>
        <v>1</v>
      </c>
      <c r="AD104" s="24" t="str">
        <f t="shared" si="9"/>
        <v>85% a 100%</v>
      </c>
      <c r="AE104" s="26" t="str">
        <f t="shared" si="10"/>
        <v>096000278000101</v>
      </c>
      <c r="AF104" s="26" t="str">
        <f>VLOOKUP(Tabla1[[#This Row],[RUC PROGRAMAS]],Tabla13[[RUC PROGRAMAS]:[Codificado Reportado
USD]],1,0)</f>
        <v>096000278000101</v>
      </c>
      <c r="AG104" s="6">
        <v>10204337.699999999</v>
      </c>
      <c r="AH104" s="6">
        <v>9357039.8300000001</v>
      </c>
      <c r="AI104" s="21">
        <f t="shared" si="11"/>
        <v>0.91696689242262153</v>
      </c>
      <c r="AJ104" s="26" t="str">
        <f t="shared" si="12"/>
        <v>85% a 100%</v>
      </c>
      <c r="AK104" s="6">
        <v>10204337.700000001</v>
      </c>
      <c r="AL104" s="6">
        <v>9357039.8300000001</v>
      </c>
      <c r="AM104" s="5" t="s">
        <v>2619</v>
      </c>
      <c r="AN104" s="5" t="s">
        <v>2511</v>
      </c>
      <c r="AO104" s="5" t="s">
        <v>1453</v>
      </c>
      <c r="AP104" s="5" t="s">
        <v>1422</v>
      </c>
      <c r="AQ104" s="5" t="s">
        <v>2004</v>
      </c>
      <c r="AR104" s="5" t="s">
        <v>1515</v>
      </c>
      <c r="AS104" s="7">
        <v>44592.628206018497</v>
      </c>
      <c r="AT104" s="10"/>
    </row>
    <row r="105" spans="1:46" s="1" customFormat="1" ht="50" customHeight="1">
      <c r="A105" s="9">
        <v>2021</v>
      </c>
      <c r="B105" s="5" t="s">
        <v>2439</v>
      </c>
      <c r="C105" s="5" t="str">
        <f>VLOOKUP(Tabla1[[#This Row],[RUC]],[1]ENTIDADES!$A$2:$I$191,2,0)</f>
        <v>SIN GABINETE</v>
      </c>
      <c r="D105" s="5" t="s">
        <v>483</v>
      </c>
      <c r="E105" s="5" t="str">
        <f>VLOOKUP(Tabla1[[#This Row],[RUC]],[1]ENTIDADES!$A$2:$I$191,4,0)</f>
        <v>ZONA 8</v>
      </c>
      <c r="F105" s="5" t="s">
        <v>1338</v>
      </c>
      <c r="G105" s="5" t="s">
        <v>312</v>
      </c>
      <c r="H105" s="29" t="s">
        <v>2771</v>
      </c>
      <c r="I105" s="5">
        <v>1</v>
      </c>
      <c r="J105" s="4">
        <v>1</v>
      </c>
      <c r="K105" s="5" t="s">
        <v>55</v>
      </c>
      <c r="L105" s="5" t="s">
        <v>2773</v>
      </c>
      <c r="M105" s="4">
        <v>7</v>
      </c>
      <c r="N105" s="5" t="s">
        <v>1817</v>
      </c>
      <c r="O105" s="5" t="s">
        <v>138</v>
      </c>
      <c r="P105" s="5" t="s">
        <v>227</v>
      </c>
      <c r="Q105" s="6">
        <v>1902</v>
      </c>
      <c r="R105" s="6">
        <v>382</v>
      </c>
      <c r="S105" s="6">
        <v>509</v>
      </c>
      <c r="T105" s="6">
        <v>509</v>
      </c>
      <c r="U105" s="6">
        <v>510</v>
      </c>
      <c r="V105" s="6">
        <v>1910</v>
      </c>
      <c r="W105" s="6">
        <v>382</v>
      </c>
      <c r="X105" s="6">
        <v>687</v>
      </c>
      <c r="Y105" s="6">
        <v>252</v>
      </c>
      <c r="Z105" s="6">
        <v>859</v>
      </c>
      <c r="AA105" s="6">
        <v>2180</v>
      </c>
      <c r="AB105" s="21">
        <f t="shared" si="7"/>
        <v>1.1413612565445026</v>
      </c>
      <c r="AC105" s="23">
        <f t="shared" si="8"/>
        <v>1</v>
      </c>
      <c r="AD105" s="24" t="str">
        <f t="shared" si="9"/>
        <v>85% a 100%</v>
      </c>
      <c r="AE105" s="26" t="str">
        <f t="shared" si="10"/>
        <v>096000278000182</v>
      </c>
      <c r="AF105" s="26" t="str">
        <f>VLOOKUP(Tabla1[[#This Row],[RUC PROGRAMAS]],Tabla13[[RUC PROGRAMAS]:[Codificado Reportado
USD]],1,0)</f>
        <v>096000278000182</v>
      </c>
      <c r="AG105" s="6">
        <v>41597283.109999999</v>
      </c>
      <c r="AH105" s="6">
        <v>38221270.210000001</v>
      </c>
      <c r="AI105" s="21">
        <f t="shared" si="11"/>
        <v>0.91884054323758457</v>
      </c>
      <c r="AJ105" s="26" t="str">
        <f t="shared" si="12"/>
        <v>85% a 100%</v>
      </c>
      <c r="AK105" s="6">
        <v>41597283.109999992</v>
      </c>
      <c r="AL105" s="6">
        <v>38221270.210000001</v>
      </c>
      <c r="AM105" s="5" t="s">
        <v>1968</v>
      </c>
      <c r="AN105" s="5" t="s">
        <v>1801</v>
      </c>
      <c r="AO105" s="5" t="s">
        <v>551</v>
      </c>
      <c r="AP105" s="5" t="s">
        <v>149</v>
      </c>
      <c r="AQ105" s="5" t="s">
        <v>2004</v>
      </c>
      <c r="AR105" s="5" t="s">
        <v>1515</v>
      </c>
      <c r="AS105" s="7">
        <v>44592.629710648202</v>
      </c>
      <c r="AT105" s="10"/>
    </row>
    <row r="106" spans="1:46" s="1" customFormat="1" ht="50" customHeight="1">
      <c r="A106" s="9">
        <v>2021</v>
      </c>
      <c r="B106" s="5" t="s">
        <v>2439</v>
      </c>
      <c r="C106" s="5" t="str">
        <f>VLOOKUP(Tabla1[[#This Row],[RUC]],[1]ENTIDADES!$A$2:$I$191,2,0)</f>
        <v>SIN GABINETE</v>
      </c>
      <c r="D106" s="5" t="s">
        <v>483</v>
      </c>
      <c r="E106" s="5" t="str">
        <f>VLOOKUP(Tabla1[[#This Row],[RUC]],[1]ENTIDADES!$A$2:$I$191,4,0)</f>
        <v>ZONA 8</v>
      </c>
      <c r="F106" s="5" t="s">
        <v>2578</v>
      </c>
      <c r="G106" s="5" t="s">
        <v>1465</v>
      </c>
      <c r="H106" s="29" t="s">
        <v>2771</v>
      </c>
      <c r="I106" s="5">
        <v>2</v>
      </c>
      <c r="J106" s="4">
        <v>5</v>
      </c>
      <c r="K106" s="5" t="s">
        <v>2602</v>
      </c>
      <c r="L106" s="5" t="s">
        <v>2773</v>
      </c>
      <c r="M106" s="4">
        <v>7</v>
      </c>
      <c r="N106" s="5" t="s">
        <v>1817</v>
      </c>
      <c r="O106" s="5" t="s">
        <v>1475</v>
      </c>
      <c r="P106" s="5" t="s">
        <v>1500</v>
      </c>
      <c r="Q106" s="6">
        <v>260</v>
      </c>
      <c r="R106" s="6">
        <v>200</v>
      </c>
      <c r="S106" s="6">
        <v>25</v>
      </c>
      <c r="T106" s="6">
        <v>25</v>
      </c>
      <c r="U106" s="6">
        <v>25</v>
      </c>
      <c r="V106" s="6">
        <v>275</v>
      </c>
      <c r="W106" s="6">
        <v>200</v>
      </c>
      <c r="X106" s="6">
        <v>0</v>
      </c>
      <c r="Y106" s="6">
        <v>119</v>
      </c>
      <c r="Z106" s="6">
        <v>7</v>
      </c>
      <c r="AA106" s="6">
        <v>326</v>
      </c>
      <c r="AB106" s="21">
        <f t="shared" si="7"/>
        <v>1.1854545454545455</v>
      </c>
      <c r="AC106" s="23">
        <f t="shared" si="8"/>
        <v>1</v>
      </c>
      <c r="AD106" s="24" t="str">
        <f t="shared" si="9"/>
        <v>85% a 100%</v>
      </c>
      <c r="AE106" s="26" t="str">
        <f t="shared" si="10"/>
        <v>096000278000183</v>
      </c>
      <c r="AF106" s="26" t="str">
        <f>VLOOKUP(Tabla1[[#This Row],[RUC PROGRAMAS]],Tabla13[[RUC PROGRAMAS]:[Codificado Reportado
USD]],1,0)</f>
        <v>096000278000183</v>
      </c>
      <c r="AG106" s="6">
        <v>4592617.5599999996</v>
      </c>
      <c r="AH106" s="6">
        <v>3500251.44</v>
      </c>
      <c r="AI106" s="21">
        <f t="shared" si="11"/>
        <v>0.76214737984845404</v>
      </c>
      <c r="AJ106" s="26" t="str">
        <f t="shared" si="12"/>
        <v>70% a 84,99%</v>
      </c>
      <c r="AK106" s="6">
        <v>4592617.5600000005</v>
      </c>
      <c r="AL106" s="6">
        <v>3500251.44</v>
      </c>
      <c r="AM106" s="5" t="s">
        <v>1883</v>
      </c>
      <c r="AN106" s="5" t="s">
        <v>1519</v>
      </c>
      <c r="AO106" s="5" t="s">
        <v>1049</v>
      </c>
      <c r="AP106" s="5" t="s">
        <v>851</v>
      </c>
      <c r="AQ106" s="5" t="s">
        <v>2004</v>
      </c>
      <c r="AR106" s="5" t="s">
        <v>1515</v>
      </c>
      <c r="AS106" s="7">
        <v>44592.630543981497</v>
      </c>
      <c r="AT106" s="10"/>
    </row>
    <row r="107" spans="1:46" s="1" customFormat="1" ht="50" customHeight="1">
      <c r="A107" s="9">
        <v>2021</v>
      </c>
      <c r="B107" s="5" t="s">
        <v>2439</v>
      </c>
      <c r="C107" s="5" t="str">
        <f>VLOOKUP(Tabla1[[#This Row],[RUC]],[1]ENTIDADES!$A$2:$I$191,2,0)</f>
        <v>SIN GABINETE</v>
      </c>
      <c r="D107" s="5" t="s">
        <v>483</v>
      </c>
      <c r="E107" s="5" t="str">
        <f>VLOOKUP(Tabla1[[#This Row],[RUC]],[1]ENTIDADES!$A$2:$I$191,4,0)</f>
        <v>ZONA 8</v>
      </c>
      <c r="F107" s="5" t="s">
        <v>844</v>
      </c>
      <c r="G107" s="5" t="s">
        <v>2109</v>
      </c>
      <c r="H107" s="29" t="s">
        <v>2771</v>
      </c>
      <c r="I107" s="5">
        <v>2</v>
      </c>
      <c r="J107" s="4">
        <v>5</v>
      </c>
      <c r="K107" s="5" t="s">
        <v>2602</v>
      </c>
      <c r="L107" s="5" t="s">
        <v>2773</v>
      </c>
      <c r="M107" s="4">
        <v>7</v>
      </c>
      <c r="N107" s="5" t="s">
        <v>1817</v>
      </c>
      <c r="O107" s="5" t="s">
        <v>161</v>
      </c>
      <c r="P107" s="5" t="s">
        <v>227</v>
      </c>
      <c r="Q107" s="6">
        <v>23</v>
      </c>
      <c r="R107" s="6">
        <v>0</v>
      </c>
      <c r="S107" s="6">
        <v>29</v>
      </c>
      <c r="T107" s="6">
        <v>0</v>
      </c>
      <c r="U107" s="6">
        <v>0</v>
      </c>
      <c r="V107" s="6">
        <v>29</v>
      </c>
      <c r="W107" s="6">
        <v>0</v>
      </c>
      <c r="X107" s="6">
        <v>28</v>
      </c>
      <c r="Y107" s="6">
        <v>0</v>
      </c>
      <c r="Z107" s="6">
        <v>0</v>
      </c>
      <c r="AA107" s="6">
        <v>28</v>
      </c>
      <c r="AB107" s="21">
        <f t="shared" si="7"/>
        <v>0.96551724137931039</v>
      </c>
      <c r="AC107" s="23">
        <f t="shared" si="8"/>
        <v>0.96551724137931039</v>
      </c>
      <c r="AD107" s="24" t="str">
        <f t="shared" si="9"/>
        <v>85% a 100%</v>
      </c>
      <c r="AE107" s="26" t="str">
        <f t="shared" si="10"/>
        <v>096000278000184</v>
      </c>
      <c r="AF107" s="26" t="str">
        <f>VLOOKUP(Tabla1[[#This Row],[RUC PROGRAMAS]],Tabla13[[RUC PROGRAMAS]:[Codificado Reportado
USD]],1,0)</f>
        <v>096000278000184</v>
      </c>
      <c r="AG107" s="6">
        <v>796901.64</v>
      </c>
      <c r="AH107" s="6">
        <v>670797.94999999995</v>
      </c>
      <c r="AI107" s="21">
        <f t="shared" si="11"/>
        <v>0.84175752229597611</v>
      </c>
      <c r="AJ107" s="26" t="str">
        <f t="shared" si="12"/>
        <v>70% a 84,99%</v>
      </c>
      <c r="AK107" s="6">
        <v>796901.64</v>
      </c>
      <c r="AL107" s="6">
        <v>670797.94999999995</v>
      </c>
      <c r="AM107" s="5" t="s">
        <v>2545</v>
      </c>
      <c r="AN107" s="5" t="s">
        <v>2501</v>
      </c>
      <c r="AO107" s="5" t="s">
        <v>2556</v>
      </c>
      <c r="AP107" s="5" t="s">
        <v>2590</v>
      </c>
      <c r="AQ107" s="5" t="s">
        <v>2004</v>
      </c>
      <c r="AR107" s="5" t="s">
        <v>1515</v>
      </c>
      <c r="AS107" s="7">
        <v>44592.631851851896</v>
      </c>
      <c r="AT107" s="10"/>
    </row>
    <row r="108" spans="1:46" s="1" customFormat="1" ht="50" customHeight="1">
      <c r="A108" s="9">
        <v>2021</v>
      </c>
      <c r="B108" s="5" t="s">
        <v>890</v>
      </c>
      <c r="C108" s="5" t="str">
        <f>VLOOKUP(Tabla1[[#This Row],[RUC]],[1]ENTIDADES!$A$2:$I$191,2,0)</f>
        <v>SIN GABINETE</v>
      </c>
      <c r="D108" s="5" t="s">
        <v>2012</v>
      </c>
      <c r="E108" s="5" t="str">
        <f>VLOOKUP(Tabla1[[#This Row],[RUC]],[1]ENTIDADES!$A$2:$I$191,4,0)</f>
        <v>ZONA 9</v>
      </c>
      <c r="F108" s="5" t="s">
        <v>2220</v>
      </c>
      <c r="G108" s="5" t="s">
        <v>748</v>
      </c>
      <c r="H108" s="29" t="s">
        <v>2770</v>
      </c>
      <c r="I108" s="5">
        <v>1</v>
      </c>
      <c r="J108" s="4">
        <v>1</v>
      </c>
      <c r="K108" s="5" t="s">
        <v>55</v>
      </c>
      <c r="L108" s="5" t="s">
        <v>2776</v>
      </c>
      <c r="M108" s="4">
        <v>14</v>
      </c>
      <c r="N108" s="5" t="s">
        <v>2573</v>
      </c>
      <c r="O108" s="5" t="s">
        <v>1573</v>
      </c>
      <c r="P108" s="5" t="s">
        <v>2125</v>
      </c>
      <c r="Q108" s="6">
        <v>100</v>
      </c>
      <c r="R108" s="6">
        <v>25</v>
      </c>
      <c r="S108" s="6">
        <v>25</v>
      </c>
      <c r="T108" s="6">
        <v>25</v>
      </c>
      <c r="U108" s="6">
        <v>25</v>
      </c>
      <c r="V108" s="6">
        <v>100</v>
      </c>
      <c r="W108" s="6">
        <v>20.22</v>
      </c>
      <c r="X108" s="6">
        <v>29.53</v>
      </c>
      <c r="Y108" s="6">
        <v>23.54</v>
      </c>
      <c r="Z108" s="6">
        <v>26.05</v>
      </c>
      <c r="AA108" s="6">
        <v>99.34</v>
      </c>
      <c r="AB108" s="21">
        <f t="shared" si="7"/>
        <v>0.99340000000000006</v>
      </c>
      <c r="AC108" s="23">
        <f t="shared" si="8"/>
        <v>0.99340000000000006</v>
      </c>
      <c r="AD108" s="24" t="str">
        <f t="shared" si="9"/>
        <v>85% a 100%</v>
      </c>
      <c r="AE108" s="26" t="str">
        <f t="shared" si="10"/>
        <v>176001097000101</v>
      </c>
      <c r="AF108" s="26" t="str">
        <f>VLOOKUP(Tabla1[[#This Row],[RUC PROGRAMAS]],Tabla13[[RUC PROGRAMAS]:[Codificado Reportado
USD]],1,0)</f>
        <v>176001097000101</v>
      </c>
      <c r="AG108" s="6">
        <v>25795139.129999999</v>
      </c>
      <c r="AH108" s="6">
        <v>25624020.140000001</v>
      </c>
      <c r="AI108" s="21">
        <f t="shared" si="11"/>
        <v>0.99336623116713552</v>
      </c>
      <c r="AJ108" s="26" t="str">
        <f t="shared" si="12"/>
        <v>85% a 100%</v>
      </c>
      <c r="AK108" s="6">
        <v>25795139.130000006</v>
      </c>
      <c r="AL108" s="6">
        <v>25624020.140000008</v>
      </c>
      <c r="AM108" s="5" t="s">
        <v>295</v>
      </c>
      <c r="AN108" s="5" t="s">
        <v>295</v>
      </c>
      <c r="AO108" s="5" t="s">
        <v>295</v>
      </c>
      <c r="AP108" s="5" t="s">
        <v>2435</v>
      </c>
      <c r="AQ108" s="5" t="s">
        <v>1059</v>
      </c>
      <c r="AR108" s="5" t="s">
        <v>2209</v>
      </c>
      <c r="AS108" s="7">
        <v>44592.6381944444</v>
      </c>
      <c r="AT108" s="11">
        <v>44590.836157407401</v>
      </c>
    </row>
    <row r="109" spans="1:46" s="1" customFormat="1" ht="50" customHeight="1">
      <c r="A109" s="9">
        <v>2021</v>
      </c>
      <c r="B109" s="5" t="s">
        <v>890</v>
      </c>
      <c r="C109" s="5" t="str">
        <f>VLOOKUP(Tabla1[[#This Row],[RUC]],[1]ENTIDADES!$A$2:$I$191,2,0)</f>
        <v>SIN GABINETE</v>
      </c>
      <c r="D109" s="5" t="s">
        <v>2012</v>
      </c>
      <c r="E109" s="5" t="str">
        <f>VLOOKUP(Tabla1[[#This Row],[RUC]],[1]ENTIDADES!$A$2:$I$191,4,0)</f>
        <v>ZONA 9</v>
      </c>
      <c r="F109" s="5" t="s">
        <v>1631</v>
      </c>
      <c r="G109" s="5" t="s">
        <v>214</v>
      </c>
      <c r="H109" s="29" t="s">
        <v>2771</v>
      </c>
      <c r="I109" s="5">
        <v>1</v>
      </c>
      <c r="J109" s="4">
        <v>1</v>
      </c>
      <c r="K109" s="5" t="s">
        <v>55</v>
      </c>
      <c r="L109" s="5" t="s">
        <v>2776</v>
      </c>
      <c r="M109" s="4">
        <v>14</v>
      </c>
      <c r="N109" s="5" t="s">
        <v>2573</v>
      </c>
      <c r="O109" s="5" t="s">
        <v>1573</v>
      </c>
      <c r="P109" s="5" t="s">
        <v>2125</v>
      </c>
      <c r="Q109" s="6">
        <v>100</v>
      </c>
      <c r="R109" s="6">
        <v>25</v>
      </c>
      <c r="S109" s="6">
        <v>25</v>
      </c>
      <c r="T109" s="6">
        <v>25</v>
      </c>
      <c r="U109" s="6">
        <v>25</v>
      </c>
      <c r="V109" s="6">
        <v>100</v>
      </c>
      <c r="W109" s="6">
        <v>22.95</v>
      </c>
      <c r="X109" s="6">
        <v>23.6</v>
      </c>
      <c r="Y109" s="6">
        <v>23.53</v>
      </c>
      <c r="Z109" s="6">
        <v>29.9</v>
      </c>
      <c r="AA109" s="6">
        <v>99.98</v>
      </c>
      <c r="AB109" s="21">
        <f t="shared" si="7"/>
        <v>0.99980000000000002</v>
      </c>
      <c r="AC109" s="23">
        <f t="shared" si="8"/>
        <v>0.99980000000000002</v>
      </c>
      <c r="AD109" s="24" t="str">
        <f t="shared" si="9"/>
        <v>85% a 100%</v>
      </c>
      <c r="AE109" s="26" t="str">
        <f t="shared" si="10"/>
        <v>176001097000155</v>
      </c>
      <c r="AF109" s="26" t="str">
        <f>VLOOKUP(Tabla1[[#This Row],[RUC PROGRAMAS]],Tabla13[[RUC PROGRAMAS]:[Codificado Reportado
USD]],1,0)</f>
        <v>176001097000155</v>
      </c>
      <c r="AG109" s="6">
        <v>113909809.38</v>
      </c>
      <c r="AH109" s="6">
        <v>113882976.18000001</v>
      </c>
      <c r="AI109" s="21">
        <f t="shared" si="11"/>
        <v>0.99976443468612541</v>
      </c>
      <c r="AJ109" s="26" t="str">
        <f t="shared" si="12"/>
        <v>85% a 100%</v>
      </c>
      <c r="AK109" s="6">
        <v>113909809.38</v>
      </c>
      <c r="AL109" s="6">
        <v>113882976.17999998</v>
      </c>
      <c r="AM109" s="5" t="s">
        <v>2164</v>
      </c>
      <c r="AN109" s="5" t="s">
        <v>295</v>
      </c>
      <c r="AO109" s="5" t="s">
        <v>295</v>
      </c>
      <c r="AP109" s="5" t="s">
        <v>1041</v>
      </c>
      <c r="AQ109" s="5" t="s">
        <v>1059</v>
      </c>
      <c r="AR109" s="5" t="s">
        <v>2209</v>
      </c>
      <c r="AS109" s="7">
        <v>44592.639687499999</v>
      </c>
      <c r="AT109" s="11">
        <v>44590.838425925896</v>
      </c>
    </row>
    <row r="110" spans="1:46" s="1" customFormat="1" ht="50" customHeight="1">
      <c r="A110" s="9">
        <v>2021</v>
      </c>
      <c r="B110" s="5" t="s">
        <v>890</v>
      </c>
      <c r="C110" s="5" t="str">
        <f>VLOOKUP(Tabla1[[#This Row],[RUC]],[1]ENTIDADES!$A$2:$I$191,2,0)</f>
        <v>SIN GABINETE</v>
      </c>
      <c r="D110" s="5" t="s">
        <v>2012</v>
      </c>
      <c r="E110" s="5" t="str">
        <f>VLOOKUP(Tabla1[[#This Row],[RUC]],[1]ENTIDADES!$A$2:$I$191,4,0)</f>
        <v>ZONA 9</v>
      </c>
      <c r="F110" s="5" t="s">
        <v>510</v>
      </c>
      <c r="G110" s="5" t="s">
        <v>1981</v>
      </c>
      <c r="H110" s="29" t="s">
        <v>2771</v>
      </c>
      <c r="I110" s="5">
        <v>1</v>
      </c>
      <c r="J110" s="4">
        <v>1</v>
      </c>
      <c r="K110" s="5" t="s">
        <v>55</v>
      </c>
      <c r="L110" s="5" t="s">
        <v>2776</v>
      </c>
      <c r="M110" s="4">
        <v>14</v>
      </c>
      <c r="N110" s="5" t="s">
        <v>2573</v>
      </c>
      <c r="O110" s="5" t="s">
        <v>2199</v>
      </c>
      <c r="P110" s="5" t="s">
        <v>2125</v>
      </c>
      <c r="Q110" s="6">
        <v>100</v>
      </c>
      <c r="R110" s="6">
        <v>15</v>
      </c>
      <c r="S110" s="6">
        <v>35</v>
      </c>
      <c r="T110" s="6">
        <v>25</v>
      </c>
      <c r="U110" s="6">
        <v>25</v>
      </c>
      <c r="V110" s="6">
        <v>100</v>
      </c>
      <c r="W110" s="6">
        <v>10.119999999999999</v>
      </c>
      <c r="X110" s="6">
        <v>29.05</v>
      </c>
      <c r="Y110" s="6">
        <v>25.57</v>
      </c>
      <c r="Z110" s="6">
        <v>35.06</v>
      </c>
      <c r="AA110" s="6">
        <v>99.8</v>
      </c>
      <c r="AB110" s="21">
        <f t="shared" si="7"/>
        <v>0.998</v>
      </c>
      <c r="AC110" s="23">
        <f t="shared" si="8"/>
        <v>0.998</v>
      </c>
      <c r="AD110" s="24" t="str">
        <f t="shared" si="9"/>
        <v>85% a 100%</v>
      </c>
      <c r="AE110" s="26" t="str">
        <f t="shared" si="10"/>
        <v>176001097000156</v>
      </c>
      <c r="AF110" s="26" t="str">
        <f>VLOOKUP(Tabla1[[#This Row],[RUC PROGRAMAS]],Tabla13[[RUC PROGRAMAS]:[Codificado Reportado
USD]],1,0)</f>
        <v>176001097000156</v>
      </c>
      <c r="AG110" s="6">
        <v>253887.93</v>
      </c>
      <c r="AH110" s="6">
        <v>253367.77</v>
      </c>
      <c r="AI110" s="21">
        <f t="shared" si="11"/>
        <v>0.99795122202146436</v>
      </c>
      <c r="AJ110" s="26" t="str">
        <f t="shared" si="12"/>
        <v>85% a 100%</v>
      </c>
      <c r="AK110" s="6">
        <v>253887.93000000011</v>
      </c>
      <c r="AL110" s="6">
        <v>253367.77000000014</v>
      </c>
      <c r="AM110" s="5" t="s">
        <v>2739</v>
      </c>
      <c r="AN110" s="5" t="s">
        <v>1489</v>
      </c>
      <c r="AO110" s="5" t="s">
        <v>1489</v>
      </c>
      <c r="AP110" s="5" t="s">
        <v>45</v>
      </c>
      <c r="AQ110" s="5" t="s">
        <v>1059</v>
      </c>
      <c r="AR110" s="5" t="s">
        <v>2209</v>
      </c>
      <c r="AS110" s="7">
        <v>44592.638877314799</v>
      </c>
      <c r="AT110" s="11">
        <v>44590.839166666701</v>
      </c>
    </row>
    <row r="111" spans="1:46" s="1" customFormat="1" ht="50" customHeight="1">
      <c r="A111" s="9">
        <v>2021</v>
      </c>
      <c r="B111" s="5" t="s">
        <v>1008</v>
      </c>
      <c r="C111" s="5" t="str">
        <f>VLOOKUP(Tabla1[[#This Row],[RUC]],[1]ENTIDADES!$A$2:$I$191,2,0)</f>
        <v>SIN GABINETE</v>
      </c>
      <c r="D111" s="5" t="s">
        <v>1752</v>
      </c>
      <c r="E111" s="5" t="str">
        <f>VLOOKUP(Tabla1[[#This Row],[RUC]],[1]ENTIDADES!$A$2:$I$191,4,0)</f>
        <v>ZONA 9</v>
      </c>
      <c r="F111" s="5" t="s">
        <v>2220</v>
      </c>
      <c r="G111" s="5" t="s">
        <v>748</v>
      </c>
      <c r="H111" s="29" t="s">
        <v>2770</v>
      </c>
      <c r="I111" s="5">
        <v>3</v>
      </c>
      <c r="J111" s="4">
        <v>7</v>
      </c>
      <c r="K111" s="5" t="s">
        <v>2275</v>
      </c>
      <c r="L111" s="5" t="s">
        <v>2776</v>
      </c>
      <c r="M111" s="4">
        <v>14</v>
      </c>
      <c r="N111" s="5" t="s">
        <v>2573</v>
      </c>
      <c r="O111" s="5" t="s">
        <v>2185</v>
      </c>
      <c r="P111" s="5" t="s">
        <v>2125</v>
      </c>
      <c r="Q111" s="6">
        <v>0</v>
      </c>
      <c r="R111" s="6">
        <v>25</v>
      </c>
      <c r="S111" s="6">
        <v>25</v>
      </c>
      <c r="T111" s="6">
        <v>25</v>
      </c>
      <c r="U111" s="6">
        <v>25</v>
      </c>
      <c r="V111" s="6">
        <v>100</v>
      </c>
      <c r="W111" s="6">
        <v>25</v>
      </c>
      <c r="X111" s="6">
        <v>25</v>
      </c>
      <c r="Y111" s="6">
        <v>25</v>
      </c>
      <c r="Z111" s="6">
        <v>25</v>
      </c>
      <c r="AA111" s="6">
        <v>100</v>
      </c>
      <c r="AB111" s="21">
        <f t="shared" si="7"/>
        <v>1</v>
      </c>
      <c r="AC111" s="23">
        <f t="shared" si="8"/>
        <v>1</v>
      </c>
      <c r="AD111" s="24" t="str">
        <f t="shared" si="9"/>
        <v>85% a 100%</v>
      </c>
      <c r="AE111" s="26" t="str">
        <f t="shared" si="10"/>
        <v>176801271000101</v>
      </c>
      <c r="AF111" s="26" t="str">
        <f>VLOOKUP(Tabla1[[#This Row],[RUC PROGRAMAS]],Tabla13[[RUC PROGRAMAS]:[Codificado Reportado
USD]],1,0)</f>
        <v>176801271000101</v>
      </c>
      <c r="AG111" s="6">
        <v>10505361.880000001</v>
      </c>
      <c r="AH111" s="6">
        <v>9658278.4600000009</v>
      </c>
      <c r="AI111" s="21">
        <f t="shared" si="11"/>
        <v>0.91936656445765386</v>
      </c>
      <c r="AJ111" s="26" t="str">
        <f t="shared" si="12"/>
        <v>85% a 100%</v>
      </c>
      <c r="AK111" s="6">
        <v>10505361.879999999</v>
      </c>
      <c r="AL111" s="6">
        <v>9658278.459999999</v>
      </c>
      <c r="AM111" s="5" t="s">
        <v>2337</v>
      </c>
      <c r="AN111" s="5" t="s">
        <v>14</v>
      </c>
      <c r="AO111" s="5" t="s">
        <v>14</v>
      </c>
      <c r="AP111" s="5" t="s">
        <v>2207</v>
      </c>
      <c r="AQ111" s="5" t="s">
        <v>2451</v>
      </c>
      <c r="AR111" s="5" t="s">
        <v>942</v>
      </c>
      <c r="AS111" s="7">
        <v>44592.601319444402</v>
      </c>
      <c r="AT111" s="10"/>
    </row>
    <row r="112" spans="1:46" s="1" customFormat="1" ht="50" customHeight="1">
      <c r="A112" s="9">
        <v>2021</v>
      </c>
      <c r="B112" s="5" t="s">
        <v>1008</v>
      </c>
      <c r="C112" s="5" t="str">
        <f>VLOOKUP(Tabla1[[#This Row],[RUC]],[1]ENTIDADES!$A$2:$I$191,2,0)</f>
        <v>SIN GABINETE</v>
      </c>
      <c r="D112" s="5" t="s">
        <v>1752</v>
      </c>
      <c r="E112" s="5" t="str">
        <f>VLOOKUP(Tabla1[[#This Row],[RUC]],[1]ENTIDADES!$A$2:$I$191,4,0)</f>
        <v>ZONA 9</v>
      </c>
      <c r="F112" s="5" t="s">
        <v>2381</v>
      </c>
      <c r="G112" s="5" t="s">
        <v>2013</v>
      </c>
      <c r="H112" s="29" t="s">
        <v>2771</v>
      </c>
      <c r="I112" s="5">
        <v>1</v>
      </c>
      <c r="J112" s="4">
        <v>3</v>
      </c>
      <c r="K112" s="5" t="s">
        <v>2235</v>
      </c>
      <c r="L112" s="5" t="s">
        <v>2773</v>
      </c>
      <c r="M112" s="4">
        <v>6</v>
      </c>
      <c r="N112" s="5" t="s">
        <v>2744</v>
      </c>
      <c r="O112" s="5" t="s">
        <v>2472</v>
      </c>
      <c r="P112" s="5" t="s">
        <v>2510</v>
      </c>
      <c r="Q112" s="6">
        <v>0</v>
      </c>
      <c r="R112" s="6">
        <v>0</v>
      </c>
      <c r="S112" s="6">
        <v>7</v>
      </c>
      <c r="T112" s="6">
        <v>27</v>
      </c>
      <c r="U112" s="6">
        <v>30</v>
      </c>
      <c r="V112" s="6">
        <v>64</v>
      </c>
      <c r="W112" s="6">
        <v>0</v>
      </c>
      <c r="X112" s="6">
        <v>7</v>
      </c>
      <c r="Y112" s="6">
        <v>27</v>
      </c>
      <c r="Z112" s="6">
        <v>42</v>
      </c>
      <c r="AA112" s="6">
        <v>76</v>
      </c>
      <c r="AB112" s="21">
        <f t="shared" si="7"/>
        <v>1.1875</v>
      </c>
      <c r="AC112" s="23">
        <f t="shared" si="8"/>
        <v>1</v>
      </c>
      <c r="AD112" s="24" t="str">
        <f t="shared" si="9"/>
        <v>85% a 100%</v>
      </c>
      <c r="AE112" s="26" t="str">
        <f t="shared" si="10"/>
        <v>176801271000185</v>
      </c>
      <c r="AF112" s="26" t="str">
        <f>VLOOKUP(Tabla1[[#This Row],[RUC PROGRAMAS]],Tabla13[[RUC PROGRAMAS]:[Codificado Reportado
USD]],1,0)</f>
        <v>176801271000185</v>
      </c>
      <c r="AG112" s="6">
        <v>1375531.44</v>
      </c>
      <c r="AH112" s="6">
        <v>987796.45</v>
      </c>
      <c r="AI112" s="21">
        <f t="shared" si="11"/>
        <v>0.71811986354888402</v>
      </c>
      <c r="AJ112" s="26" t="str">
        <f t="shared" si="12"/>
        <v>70% a 84,99%</v>
      </c>
      <c r="AK112" s="6">
        <v>1375531.44</v>
      </c>
      <c r="AL112" s="6">
        <v>987796.45000000007</v>
      </c>
      <c r="AM112" s="5" t="s">
        <v>39</v>
      </c>
      <c r="AN112" s="5" t="s">
        <v>2349</v>
      </c>
      <c r="AO112" s="5" t="s">
        <v>2649</v>
      </c>
      <c r="AP112" s="5" t="s">
        <v>113</v>
      </c>
      <c r="AQ112" s="5" t="s">
        <v>2451</v>
      </c>
      <c r="AR112" s="5" t="s">
        <v>942</v>
      </c>
      <c r="AS112" s="7">
        <v>44592.602199074099</v>
      </c>
      <c r="AT112" s="10"/>
    </row>
    <row r="113" spans="1:46" s="1" customFormat="1" ht="50" customHeight="1">
      <c r="A113" s="9">
        <v>2021</v>
      </c>
      <c r="B113" s="5" t="s">
        <v>1008</v>
      </c>
      <c r="C113" s="5" t="str">
        <f>VLOOKUP(Tabla1[[#This Row],[RUC]],[1]ENTIDADES!$A$2:$I$191,2,0)</f>
        <v>SIN GABINETE</v>
      </c>
      <c r="D113" s="5" t="s">
        <v>1752</v>
      </c>
      <c r="E113" s="5" t="str">
        <f>VLOOKUP(Tabla1[[#This Row],[RUC]],[1]ENTIDADES!$A$2:$I$191,4,0)</f>
        <v>ZONA 9</v>
      </c>
      <c r="F113" s="5" t="s">
        <v>246</v>
      </c>
      <c r="G113" s="5" t="s">
        <v>2542</v>
      </c>
      <c r="H113" s="29" t="s">
        <v>2771</v>
      </c>
      <c r="I113" s="5">
        <v>1</v>
      </c>
      <c r="J113" s="4">
        <v>3</v>
      </c>
      <c r="K113" s="5" t="s">
        <v>2235</v>
      </c>
      <c r="L113" s="5" t="s">
        <v>2773</v>
      </c>
      <c r="M113" s="4">
        <v>6</v>
      </c>
      <c r="N113" s="5" t="s">
        <v>2744</v>
      </c>
      <c r="O113" s="5" t="s">
        <v>615</v>
      </c>
      <c r="P113" s="5" t="s">
        <v>2510</v>
      </c>
      <c r="Q113" s="6">
        <v>0</v>
      </c>
      <c r="R113" s="6">
        <v>24119</v>
      </c>
      <c r="S113" s="6">
        <v>25523</v>
      </c>
      <c r="T113" s="6">
        <v>38006</v>
      </c>
      <c r="U113" s="6">
        <v>53054</v>
      </c>
      <c r="V113" s="6">
        <v>140702</v>
      </c>
      <c r="W113" s="6">
        <v>24119</v>
      </c>
      <c r="X113" s="6">
        <v>31298</v>
      </c>
      <c r="Y113" s="6">
        <v>52163</v>
      </c>
      <c r="Z113" s="6">
        <v>53870</v>
      </c>
      <c r="AA113" s="6">
        <v>161450</v>
      </c>
      <c r="AB113" s="21">
        <f t="shared" si="7"/>
        <v>1.1474605904677972</v>
      </c>
      <c r="AC113" s="23">
        <f t="shared" si="8"/>
        <v>1</v>
      </c>
      <c r="AD113" s="24" t="str">
        <f t="shared" si="9"/>
        <v>85% a 100%</v>
      </c>
      <c r="AE113" s="26" t="str">
        <f t="shared" si="10"/>
        <v>176801271000190</v>
      </c>
      <c r="AF113" s="26" t="str">
        <f>VLOOKUP(Tabla1[[#This Row],[RUC PROGRAMAS]],Tabla13[[RUC PROGRAMAS]:[Codificado Reportado
USD]],1,0)</f>
        <v>176801271000190</v>
      </c>
      <c r="AG113" s="6">
        <v>27591432.25</v>
      </c>
      <c r="AH113" s="6">
        <v>26908657.43</v>
      </c>
      <c r="AI113" s="21">
        <f t="shared" si="11"/>
        <v>0.9752541001201559</v>
      </c>
      <c r="AJ113" s="26" t="str">
        <f t="shared" si="12"/>
        <v>85% a 100%</v>
      </c>
      <c r="AK113" s="6">
        <v>27591432.25</v>
      </c>
      <c r="AL113" s="6">
        <v>26908657.43</v>
      </c>
      <c r="AM113" s="5" t="s">
        <v>68</v>
      </c>
      <c r="AN113" s="5" t="s">
        <v>2676</v>
      </c>
      <c r="AO113" s="5" t="s">
        <v>1268</v>
      </c>
      <c r="AP113" s="5" t="s">
        <v>2617</v>
      </c>
      <c r="AQ113" s="5" t="s">
        <v>2451</v>
      </c>
      <c r="AR113" s="5" t="s">
        <v>942</v>
      </c>
      <c r="AS113" s="7">
        <v>44592.6028240741</v>
      </c>
      <c r="AT113" s="10"/>
    </row>
    <row r="114" spans="1:46" s="1" customFormat="1" ht="50" customHeight="1">
      <c r="A114" s="9">
        <v>2021</v>
      </c>
      <c r="B114" s="5" t="s">
        <v>141</v>
      </c>
      <c r="C114" s="5" t="str">
        <f>VLOOKUP(Tabla1[[#This Row],[RUC]],[1]ENTIDADES!$A$2:$I$191,2,0)</f>
        <v>SIN GABINETE</v>
      </c>
      <c r="D114" s="5" t="s">
        <v>1598</v>
      </c>
      <c r="E114" s="5" t="str">
        <f>VLOOKUP(Tabla1[[#This Row],[RUC]],[1]ENTIDADES!$A$2:$I$191,4,0)</f>
        <v>ZONA 9</v>
      </c>
      <c r="F114" s="5" t="s">
        <v>2220</v>
      </c>
      <c r="G114" s="5" t="s">
        <v>748</v>
      </c>
      <c r="H114" s="29" t="s">
        <v>2770</v>
      </c>
      <c r="I114" s="5">
        <v>3</v>
      </c>
      <c r="J114" s="4">
        <v>7</v>
      </c>
      <c r="K114" s="5" t="s">
        <v>2275</v>
      </c>
      <c r="L114" s="5" t="s">
        <v>2773</v>
      </c>
      <c r="M114" s="4">
        <v>7</v>
      </c>
      <c r="N114" s="5" t="s">
        <v>1817</v>
      </c>
      <c r="O114" s="5" t="s">
        <v>2185</v>
      </c>
      <c r="P114" s="5" t="s">
        <v>317</v>
      </c>
      <c r="Q114" s="6">
        <v>77.650000000000006</v>
      </c>
      <c r="R114" s="6">
        <v>25</v>
      </c>
      <c r="S114" s="6">
        <v>25</v>
      </c>
      <c r="T114" s="6">
        <v>25</v>
      </c>
      <c r="U114" s="6">
        <v>25</v>
      </c>
      <c r="V114" s="6">
        <v>100</v>
      </c>
      <c r="W114" s="6">
        <v>20</v>
      </c>
      <c r="X114" s="6">
        <v>32.24</v>
      </c>
      <c r="Y114" s="6">
        <v>19.16</v>
      </c>
      <c r="Z114" s="6">
        <v>16.18</v>
      </c>
      <c r="AA114" s="6">
        <v>87.58</v>
      </c>
      <c r="AB114" s="21">
        <f t="shared" si="7"/>
        <v>0.87580000000000002</v>
      </c>
      <c r="AC114" s="23">
        <f t="shared" si="8"/>
        <v>0.87580000000000002</v>
      </c>
      <c r="AD114" s="24" t="str">
        <f t="shared" si="9"/>
        <v>85% a 100%</v>
      </c>
      <c r="AE114" s="26" t="str">
        <f t="shared" si="10"/>
        <v>176812052000101</v>
      </c>
      <c r="AF114" s="26" t="str">
        <f>VLOOKUP(Tabla1[[#This Row],[RUC PROGRAMAS]],Tabla13[[RUC PROGRAMAS]:[Codificado Reportado
USD]],1,0)</f>
        <v>176812052000101</v>
      </c>
      <c r="AG114" s="6">
        <v>4190346.74</v>
      </c>
      <c r="AH114" s="6">
        <v>3453908.93</v>
      </c>
      <c r="AI114" s="21">
        <f t="shared" si="11"/>
        <v>0.82425372989539281</v>
      </c>
      <c r="AJ114" s="26" t="str">
        <f t="shared" si="12"/>
        <v>70% a 84,99%</v>
      </c>
      <c r="AK114" s="6">
        <v>4190346.7400000012</v>
      </c>
      <c r="AL114" s="6">
        <v>3453908.9299999997</v>
      </c>
      <c r="AM114" s="5" t="s">
        <v>2118</v>
      </c>
      <c r="AN114" s="5" t="s">
        <v>2157</v>
      </c>
      <c r="AO114" s="5" t="s">
        <v>1452</v>
      </c>
      <c r="AP114" s="5" t="s">
        <v>2690</v>
      </c>
      <c r="AQ114" s="5" t="s">
        <v>1772</v>
      </c>
      <c r="AR114" s="5" t="s">
        <v>524</v>
      </c>
      <c r="AS114" s="7">
        <v>44582.472916666702</v>
      </c>
      <c r="AT114" s="10"/>
    </row>
    <row r="115" spans="1:46" s="1" customFormat="1" ht="50" customHeight="1">
      <c r="A115" s="9">
        <v>2021</v>
      </c>
      <c r="B115" s="5" t="s">
        <v>141</v>
      </c>
      <c r="C115" s="5" t="str">
        <f>VLOOKUP(Tabla1[[#This Row],[RUC]],[1]ENTIDADES!$A$2:$I$191,2,0)</f>
        <v>SIN GABINETE</v>
      </c>
      <c r="D115" s="5" t="s">
        <v>1598</v>
      </c>
      <c r="E115" s="5" t="str">
        <f>VLOOKUP(Tabla1[[#This Row],[RUC]],[1]ENTIDADES!$A$2:$I$191,4,0)</f>
        <v>ZONA 9</v>
      </c>
      <c r="F115" s="5" t="s">
        <v>1338</v>
      </c>
      <c r="G115" s="5" t="s">
        <v>312</v>
      </c>
      <c r="H115" s="29" t="s">
        <v>2771</v>
      </c>
      <c r="I115" s="5">
        <v>1</v>
      </c>
      <c r="J115" s="4">
        <v>1</v>
      </c>
      <c r="K115" s="5" t="s">
        <v>55</v>
      </c>
      <c r="L115" s="5" t="s">
        <v>2773</v>
      </c>
      <c r="M115" s="4">
        <v>7</v>
      </c>
      <c r="N115" s="5" t="s">
        <v>1817</v>
      </c>
      <c r="O115" s="5" t="s">
        <v>138</v>
      </c>
      <c r="P115" s="5" t="s">
        <v>2125</v>
      </c>
      <c r="Q115" s="6">
        <v>425</v>
      </c>
      <c r="R115" s="6">
        <v>0</v>
      </c>
      <c r="S115" s="6">
        <v>0</v>
      </c>
      <c r="T115" s="6">
        <v>0</v>
      </c>
      <c r="U115" s="6">
        <v>400</v>
      </c>
      <c r="V115" s="6">
        <v>400</v>
      </c>
      <c r="W115" s="6">
        <v>0</v>
      </c>
      <c r="X115" s="6">
        <v>0</v>
      </c>
      <c r="Y115" s="6">
        <v>0</v>
      </c>
      <c r="Z115" s="6">
        <v>473</v>
      </c>
      <c r="AA115" s="6">
        <v>473</v>
      </c>
      <c r="AB115" s="21">
        <f t="shared" si="7"/>
        <v>1.1825000000000001</v>
      </c>
      <c r="AC115" s="23">
        <f t="shared" si="8"/>
        <v>1</v>
      </c>
      <c r="AD115" s="24" t="str">
        <f t="shared" si="9"/>
        <v>85% a 100%</v>
      </c>
      <c r="AE115" s="26" t="str">
        <f t="shared" si="10"/>
        <v>176812052000182</v>
      </c>
      <c r="AF115" s="26" t="str">
        <f>VLOOKUP(Tabla1[[#This Row],[RUC PROGRAMAS]],Tabla13[[RUC PROGRAMAS]:[Codificado Reportado
USD]],1,0)</f>
        <v>176812052000182</v>
      </c>
      <c r="AG115" s="6">
        <v>3070961.41</v>
      </c>
      <c r="AH115" s="6">
        <v>2928144.47</v>
      </c>
      <c r="AI115" s="21">
        <f t="shared" si="11"/>
        <v>0.95349438793501484</v>
      </c>
      <c r="AJ115" s="26" t="str">
        <f t="shared" si="12"/>
        <v>85% a 100%</v>
      </c>
      <c r="AK115" s="6">
        <v>3070961.41</v>
      </c>
      <c r="AL115" s="6">
        <v>2928144.47</v>
      </c>
      <c r="AM115" s="5" t="s">
        <v>1003</v>
      </c>
      <c r="AN115" s="5" t="s">
        <v>213</v>
      </c>
      <c r="AO115" s="5" t="s">
        <v>213</v>
      </c>
      <c r="AP115" s="5" t="s">
        <v>156</v>
      </c>
      <c r="AQ115" s="5" t="s">
        <v>1772</v>
      </c>
      <c r="AR115" s="5" t="s">
        <v>524</v>
      </c>
      <c r="AS115" s="7">
        <v>44582.473495370403</v>
      </c>
      <c r="AT115" s="10"/>
    </row>
    <row r="116" spans="1:46" s="1" customFormat="1" ht="50" customHeight="1">
      <c r="A116" s="9">
        <v>2021</v>
      </c>
      <c r="B116" s="5" t="s">
        <v>141</v>
      </c>
      <c r="C116" s="5" t="str">
        <f>VLOOKUP(Tabla1[[#This Row],[RUC]],[1]ENTIDADES!$A$2:$I$191,2,0)</f>
        <v>SIN GABINETE</v>
      </c>
      <c r="D116" s="5" t="s">
        <v>1598</v>
      </c>
      <c r="E116" s="5" t="str">
        <f>VLOOKUP(Tabla1[[#This Row],[RUC]],[1]ENTIDADES!$A$2:$I$191,4,0)</f>
        <v>ZONA 9</v>
      </c>
      <c r="F116" s="5" t="s">
        <v>2578</v>
      </c>
      <c r="G116" s="5" t="s">
        <v>1465</v>
      </c>
      <c r="H116" s="29" t="s">
        <v>2771</v>
      </c>
      <c r="I116" s="5">
        <v>2</v>
      </c>
      <c r="J116" s="4">
        <v>5</v>
      </c>
      <c r="K116" s="5" t="s">
        <v>2602</v>
      </c>
      <c r="L116" s="5" t="s">
        <v>2773</v>
      </c>
      <c r="M116" s="4">
        <v>7</v>
      </c>
      <c r="N116" s="5" t="s">
        <v>1817</v>
      </c>
      <c r="O116" s="5" t="s">
        <v>990</v>
      </c>
      <c r="P116" s="5" t="s">
        <v>227</v>
      </c>
      <c r="Q116" s="6">
        <v>37</v>
      </c>
      <c r="R116" s="6">
        <v>0</v>
      </c>
      <c r="S116" s="6">
        <v>0</v>
      </c>
      <c r="T116" s="6">
        <v>0</v>
      </c>
      <c r="U116" s="6">
        <v>71</v>
      </c>
      <c r="V116" s="6">
        <v>71</v>
      </c>
      <c r="W116" s="6">
        <v>0</v>
      </c>
      <c r="X116" s="6">
        <v>11</v>
      </c>
      <c r="Y116" s="6">
        <v>0</v>
      </c>
      <c r="Z116" s="6">
        <v>0</v>
      </c>
      <c r="AA116" s="6">
        <v>11</v>
      </c>
      <c r="AB116" s="21">
        <f t="shared" si="7"/>
        <v>0.15492957746478872</v>
      </c>
      <c r="AC116" s="23">
        <f t="shared" si="8"/>
        <v>0.15492957746478872</v>
      </c>
      <c r="AD116" s="24" t="str">
        <f t="shared" si="9"/>
        <v>0% a 69,99%</v>
      </c>
      <c r="AE116" s="26" t="str">
        <f t="shared" si="10"/>
        <v>176812052000183</v>
      </c>
      <c r="AF116" s="26" t="str">
        <f>VLOOKUP(Tabla1[[#This Row],[RUC PROGRAMAS]],Tabla13[[RUC PROGRAMAS]:[Codificado Reportado
USD]],1,0)</f>
        <v>176812052000183</v>
      </c>
      <c r="AG116" s="6">
        <v>117319.89</v>
      </c>
      <c r="AH116" s="6">
        <v>82111.53</v>
      </c>
      <c r="AI116" s="21">
        <f t="shared" si="11"/>
        <v>0.69989436573798358</v>
      </c>
      <c r="AJ116" s="26" t="str">
        <f t="shared" si="12"/>
        <v>0% a 69,99%</v>
      </c>
      <c r="AK116" s="6">
        <v>117319.89</v>
      </c>
      <c r="AL116" s="6">
        <v>82111.53</v>
      </c>
      <c r="AM116" s="5" t="s">
        <v>17</v>
      </c>
      <c r="AN116" s="5" t="s">
        <v>2174</v>
      </c>
      <c r="AO116" s="5" t="s">
        <v>509</v>
      </c>
      <c r="AP116" s="5" t="s">
        <v>2101</v>
      </c>
      <c r="AQ116" s="5" t="s">
        <v>1772</v>
      </c>
      <c r="AR116" s="5" t="s">
        <v>524</v>
      </c>
      <c r="AS116" s="7">
        <v>44582.465682870403</v>
      </c>
      <c r="AT116" s="10"/>
    </row>
    <row r="117" spans="1:46" s="1" customFormat="1" ht="50" customHeight="1">
      <c r="A117" s="9">
        <v>2021</v>
      </c>
      <c r="B117" s="5" t="s">
        <v>141</v>
      </c>
      <c r="C117" s="5" t="str">
        <f>VLOOKUP(Tabla1[[#This Row],[RUC]],[1]ENTIDADES!$A$2:$I$191,2,0)</f>
        <v>SIN GABINETE</v>
      </c>
      <c r="D117" s="5" t="s">
        <v>1598</v>
      </c>
      <c r="E117" s="5" t="str">
        <f>VLOOKUP(Tabla1[[#This Row],[RUC]],[1]ENTIDADES!$A$2:$I$191,4,0)</f>
        <v>ZONA 9</v>
      </c>
      <c r="F117" s="5" t="s">
        <v>844</v>
      </c>
      <c r="G117" s="5" t="s">
        <v>2109</v>
      </c>
      <c r="H117" s="29" t="s">
        <v>2771</v>
      </c>
      <c r="I117" s="5">
        <v>3</v>
      </c>
      <c r="J117" s="4">
        <v>7</v>
      </c>
      <c r="K117" s="5" t="s">
        <v>2275</v>
      </c>
      <c r="L117" s="5" t="s">
        <v>2773</v>
      </c>
      <c r="M117" s="4">
        <v>7</v>
      </c>
      <c r="N117" s="5" t="s">
        <v>1817</v>
      </c>
      <c r="O117" s="5" t="s">
        <v>2607</v>
      </c>
      <c r="P117" s="5" t="s">
        <v>227</v>
      </c>
      <c r="Q117" s="6">
        <v>12</v>
      </c>
      <c r="R117" s="6">
        <v>0</v>
      </c>
      <c r="S117" s="6">
        <v>0</v>
      </c>
      <c r="T117" s="6">
        <v>0</v>
      </c>
      <c r="U117" s="6">
        <v>12</v>
      </c>
      <c r="V117" s="6">
        <v>12</v>
      </c>
      <c r="W117" s="6">
        <v>0</v>
      </c>
      <c r="X117" s="6">
        <v>13</v>
      </c>
      <c r="Y117" s="6">
        <v>0</v>
      </c>
      <c r="Z117" s="6">
        <v>0</v>
      </c>
      <c r="AA117" s="6">
        <v>13</v>
      </c>
      <c r="AB117" s="21">
        <f t="shared" si="7"/>
        <v>1.0833333333333333</v>
      </c>
      <c r="AC117" s="23">
        <f t="shared" si="8"/>
        <v>1</v>
      </c>
      <c r="AD117" s="24" t="str">
        <f t="shared" si="9"/>
        <v>85% a 100%</v>
      </c>
      <c r="AE117" s="26" t="str">
        <f t="shared" si="10"/>
        <v>176812052000184</v>
      </c>
      <c r="AF117" s="26" t="str">
        <f>VLOOKUP(Tabla1[[#This Row],[RUC PROGRAMAS]],Tabla13[[RUC PROGRAMAS]:[Codificado Reportado
USD]],1,0)</f>
        <v>176812052000184</v>
      </c>
      <c r="AG117" s="6">
        <v>16981.54</v>
      </c>
      <c r="AH117" s="6">
        <v>13234.39</v>
      </c>
      <c r="AI117" s="21">
        <f t="shared" si="11"/>
        <v>0.77933980074834197</v>
      </c>
      <c r="AJ117" s="26" t="str">
        <f t="shared" si="12"/>
        <v>70% a 84,99%</v>
      </c>
      <c r="AK117" s="6">
        <v>16981.54</v>
      </c>
      <c r="AL117" s="6">
        <v>13234.39</v>
      </c>
      <c r="AM117" s="5" t="s">
        <v>711</v>
      </c>
      <c r="AN117" s="5" t="s">
        <v>1053</v>
      </c>
      <c r="AO117" s="5" t="s">
        <v>509</v>
      </c>
      <c r="AP117" s="5" t="s">
        <v>1058</v>
      </c>
      <c r="AQ117" s="5" t="s">
        <v>1772</v>
      </c>
      <c r="AR117" s="5" t="s">
        <v>524</v>
      </c>
      <c r="AS117" s="7">
        <v>44582.472534722197</v>
      </c>
      <c r="AT117" s="11">
        <v>44582.470787036997</v>
      </c>
    </row>
    <row r="118" spans="1:46" s="1" customFormat="1" ht="50" customHeight="1">
      <c r="A118" s="9">
        <v>2021</v>
      </c>
      <c r="B118" s="5" t="s">
        <v>1814</v>
      </c>
      <c r="C118" s="5" t="str">
        <f>VLOOKUP(Tabla1[[#This Row],[RUC]],[1]ENTIDADES!$A$2:$I$191,2,0)</f>
        <v>GABINETE SECTORIAL DE EDUCACIÓN</v>
      </c>
      <c r="D118" s="5" t="s">
        <v>1873</v>
      </c>
      <c r="E118" s="5" t="str">
        <f>VLOOKUP(Tabla1[[#This Row],[RUC]],[1]ENTIDADES!$A$2:$I$191,4,0)</f>
        <v>ZONA 9</v>
      </c>
      <c r="F118" s="5" t="s">
        <v>2220</v>
      </c>
      <c r="G118" s="5" t="s">
        <v>748</v>
      </c>
      <c r="H118" s="29" t="s">
        <v>2770</v>
      </c>
      <c r="I118" s="5">
        <v>3</v>
      </c>
      <c r="J118" s="4">
        <v>7</v>
      </c>
      <c r="K118" s="5" t="s">
        <v>2275</v>
      </c>
      <c r="L118" s="5" t="s">
        <v>2776</v>
      </c>
      <c r="M118" s="4">
        <v>14</v>
      </c>
      <c r="N118" s="5" t="s">
        <v>2573</v>
      </c>
      <c r="O118" s="5" t="s">
        <v>2716</v>
      </c>
      <c r="P118" s="5" t="s">
        <v>2125</v>
      </c>
      <c r="Q118" s="6">
        <v>100</v>
      </c>
      <c r="R118" s="6">
        <v>25</v>
      </c>
      <c r="S118" s="6">
        <v>25</v>
      </c>
      <c r="T118" s="6">
        <v>25</v>
      </c>
      <c r="U118" s="6">
        <v>25</v>
      </c>
      <c r="V118" s="6">
        <v>100</v>
      </c>
      <c r="W118" s="6">
        <v>22</v>
      </c>
      <c r="X118" s="6">
        <v>24.05</v>
      </c>
      <c r="Y118" s="6">
        <v>23.8</v>
      </c>
      <c r="Z118" s="6">
        <v>29.48</v>
      </c>
      <c r="AA118" s="6">
        <v>99.33</v>
      </c>
      <c r="AB118" s="21">
        <f t="shared" si="7"/>
        <v>0.99329999999999996</v>
      </c>
      <c r="AC118" s="23">
        <f t="shared" si="8"/>
        <v>0.99329999999999996</v>
      </c>
      <c r="AD118" s="24" t="str">
        <f t="shared" si="9"/>
        <v>85% a 100%</v>
      </c>
      <c r="AE118" s="26" t="str">
        <f t="shared" si="10"/>
        <v>176819294000101</v>
      </c>
      <c r="AF118" s="26" t="str">
        <f>VLOOKUP(Tabla1[[#This Row],[RUC PROGRAMAS]],Tabla13[[RUC PROGRAMAS]:[Codificado Reportado
USD]],1,0)</f>
        <v>176819294000101</v>
      </c>
      <c r="AG118" s="6">
        <v>8077567.54</v>
      </c>
      <c r="AH118" s="6">
        <v>8061148.7400000002</v>
      </c>
      <c r="AI118" s="21">
        <f t="shared" si="11"/>
        <v>0.99796735837630646</v>
      </c>
      <c r="AJ118" s="26" t="str">
        <f t="shared" si="12"/>
        <v>85% a 100%</v>
      </c>
      <c r="AK118" s="6">
        <v>8077567.5399999982</v>
      </c>
      <c r="AL118" s="6">
        <v>8061148.7399999984</v>
      </c>
      <c r="AM118" s="5" t="s">
        <v>1383</v>
      </c>
      <c r="AN118" s="5" t="s">
        <v>1325</v>
      </c>
      <c r="AO118" s="5" t="s">
        <v>1028</v>
      </c>
      <c r="AP118" s="5" t="s">
        <v>663</v>
      </c>
      <c r="AQ118" s="5" t="s">
        <v>1449</v>
      </c>
      <c r="AR118" s="5" t="s">
        <v>1724</v>
      </c>
      <c r="AS118" s="7">
        <v>44591.793518518498</v>
      </c>
      <c r="AT118" s="10"/>
    </row>
    <row r="119" spans="1:46" s="1" customFormat="1" ht="50" customHeight="1">
      <c r="A119" s="9">
        <v>2021</v>
      </c>
      <c r="B119" s="5" t="s">
        <v>1814</v>
      </c>
      <c r="C119" s="5" t="str">
        <f>VLOOKUP(Tabla1[[#This Row],[RUC]],[1]ENTIDADES!$A$2:$I$191,2,0)</f>
        <v>GABINETE SECTORIAL DE EDUCACIÓN</v>
      </c>
      <c r="D119" s="5" t="s">
        <v>1873</v>
      </c>
      <c r="E119" s="5" t="str">
        <f>VLOOKUP(Tabla1[[#This Row],[RUC]],[1]ENTIDADES!$A$2:$I$191,4,0)</f>
        <v>ZONA 9</v>
      </c>
      <c r="F119" s="5" t="s">
        <v>1631</v>
      </c>
      <c r="G119" s="5" t="s">
        <v>1736</v>
      </c>
      <c r="H119" s="29" t="s">
        <v>2771</v>
      </c>
      <c r="I119" s="5">
        <v>1</v>
      </c>
      <c r="J119" s="4">
        <v>2</v>
      </c>
      <c r="K119" s="5" t="s">
        <v>2478</v>
      </c>
      <c r="L119" s="5" t="s">
        <v>2772</v>
      </c>
      <c r="M119" s="4">
        <v>2</v>
      </c>
      <c r="N119" s="5" t="s">
        <v>577</v>
      </c>
      <c r="O119" s="5" t="s">
        <v>589</v>
      </c>
      <c r="P119" s="5" t="s">
        <v>317</v>
      </c>
      <c r="Q119" s="6">
        <v>100</v>
      </c>
      <c r="R119" s="6">
        <v>25</v>
      </c>
      <c r="S119" s="6">
        <v>25</v>
      </c>
      <c r="T119" s="6">
        <v>25</v>
      </c>
      <c r="U119" s="6">
        <v>25</v>
      </c>
      <c r="V119" s="6">
        <v>100</v>
      </c>
      <c r="W119" s="6">
        <v>19</v>
      </c>
      <c r="X119" s="6">
        <v>19.77</v>
      </c>
      <c r="Y119" s="6">
        <v>30.63</v>
      </c>
      <c r="Z119" s="6">
        <v>32.17</v>
      </c>
      <c r="AA119" s="6">
        <v>101.57</v>
      </c>
      <c r="AB119" s="21">
        <f t="shared" si="7"/>
        <v>1.0156999999999998</v>
      </c>
      <c r="AC119" s="23">
        <f t="shared" si="8"/>
        <v>1</v>
      </c>
      <c r="AD119" s="24" t="str">
        <f t="shared" si="9"/>
        <v>85% a 100%</v>
      </c>
      <c r="AE119" s="26" t="str">
        <f t="shared" si="10"/>
        <v>176819294000155</v>
      </c>
      <c r="AF119" s="26" t="str">
        <f>VLOOKUP(Tabla1[[#This Row],[RUC PROGRAMAS]],Tabla13[[RUC PROGRAMAS]:[Codificado Reportado
USD]],1,0)</f>
        <v>176819294000155</v>
      </c>
      <c r="AG119" s="6">
        <v>1100074.54</v>
      </c>
      <c r="AH119" s="6">
        <v>1099828.01</v>
      </c>
      <c r="AI119" s="21">
        <f t="shared" si="11"/>
        <v>0.99977589700421565</v>
      </c>
      <c r="AJ119" s="26" t="str">
        <f t="shared" si="12"/>
        <v>85% a 100%</v>
      </c>
      <c r="AK119" s="6">
        <v>1100074.54</v>
      </c>
      <c r="AL119" s="6">
        <v>1099828.0100000002</v>
      </c>
      <c r="AM119" s="5" t="s">
        <v>2261</v>
      </c>
      <c r="AN119" s="5" t="s">
        <v>337</v>
      </c>
      <c r="AO119" s="5" t="s">
        <v>1730</v>
      </c>
      <c r="AP119" s="5" t="s">
        <v>1572</v>
      </c>
      <c r="AQ119" s="5" t="s">
        <v>1449</v>
      </c>
      <c r="AR119" s="5" t="s">
        <v>1724</v>
      </c>
      <c r="AS119" s="7">
        <v>44591.802175925899</v>
      </c>
      <c r="AT119" s="10"/>
    </row>
    <row r="120" spans="1:46" s="1" customFormat="1" ht="50" customHeight="1">
      <c r="A120" s="9">
        <v>2021</v>
      </c>
      <c r="B120" s="5" t="s">
        <v>1814</v>
      </c>
      <c r="C120" s="5" t="str">
        <f>VLOOKUP(Tabla1[[#This Row],[RUC]],[1]ENTIDADES!$A$2:$I$191,2,0)</f>
        <v>GABINETE SECTORIAL DE EDUCACIÓN</v>
      </c>
      <c r="D120" s="5" t="s">
        <v>1873</v>
      </c>
      <c r="E120" s="5" t="str">
        <f>VLOOKUP(Tabla1[[#This Row],[RUC]],[1]ENTIDADES!$A$2:$I$191,4,0)</f>
        <v>ZONA 9</v>
      </c>
      <c r="F120" s="5" t="s">
        <v>246</v>
      </c>
      <c r="G120" s="5" t="s">
        <v>791</v>
      </c>
      <c r="H120" s="29" t="s">
        <v>2771</v>
      </c>
      <c r="I120" s="5">
        <v>1</v>
      </c>
      <c r="J120" s="4">
        <v>2</v>
      </c>
      <c r="K120" s="5" t="s">
        <v>2478</v>
      </c>
      <c r="L120" s="5" t="s">
        <v>2772</v>
      </c>
      <c r="M120" s="4">
        <v>2</v>
      </c>
      <c r="N120" s="5" t="s">
        <v>577</v>
      </c>
      <c r="O120" s="5" t="s">
        <v>2191</v>
      </c>
      <c r="P120" s="5" t="s">
        <v>2365</v>
      </c>
      <c r="Q120" s="6">
        <v>0</v>
      </c>
      <c r="R120" s="6">
        <v>0</v>
      </c>
      <c r="S120" s="6">
        <v>0</v>
      </c>
      <c r="T120" s="6">
        <v>0</v>
      </c>
      <c r="U120" s="6">
        <v>0</v>
      </c>
      <c r="V120" s="6">
        <v>0</v>
      </c>
      <c r="W120" s="6">
        <v>0</v>
      </c>
      <c r="X120" s="6">
        <v>0</v>
      </c>
      <c r="Y120" s="6">
        <v>0</v>
      </c>
      <c r="Z120" s="6">
        <v>0</v>
      </c>
      <c r="AA120" s="6">
        <v>0</v>
      </c>
      <c r="AB120" s="21" t="e">
        <f t="shared" si="7"/>
        <v>#DIV/0!</v>
      </c>
      <c r="AC120" s="23" t="e">
        <f t="shared" si="8"/>
        <v>#DIV/0!</v>
      </c>
      <c r="AD120" s="24" t="e">
        <f t="shared" si="9"/>
        <v>#DIV/0!</v>
      </c>
      <c r="AE120" s="26" t="str">
        <f t="shared" si="10"/>
        <v>176819294000190</v>
      </c>
      <c r="AF120" s="26" t="e">
        <f>VLOOKUP(Tabla1[[#This Row],[RUC PROGRAMAS]],Tabla13[[RUC PROGRAMAS]:[Codificado Reportado
USD]],1,0)</f>
        <v>#N/A</v>
      </c>
      <c r="AG120" s="6">
        <v>0</v>
      </c>
      <c r="AH120" s="6">
        <v>0</v>
      </c>
      <c r="AI120" s="21" t="e">
        <f t="shared" si="11"/>
        <v>#DIV/0!</v>
      </c>
      <c r="AJ120" s="26" t="e">
        <f t="shared" si="12"/>
        <v>#DIV/0!</v>
      </c>
      <c r="AK120" s="6">
        <v>0</v>
      </c>
      <c r="AL120" s="6">
        <v>0</v>
      </c>
      <c r="AM120" s="5" t="s">
        <v>2042</v>
      </c>
      <c r="AN120" s="5" t="s">
        <v>1095</v>
      </c>
      <c r="AO120" s="5" t="s">
        <v>1095</v>
      </c>
      <c r="AP120" s="5" t="s">
        <v>1095</v>
      </c>
      <c r="AQ120" s="5" t="s">
        <v>1449</v>
      </c>
      <c r="AR120" s="5" t="s">
        <v>1724</v>
      </c>
      <c r="AS120" s="7">
        <v>44591.803263888898</v>
      </c>
      <c r="AT120" s="10"/>
    </row>
    <row r="121" spans="1:46" s="1" customFormat="1" ht="50" customHeight="1">
      <c r="A121" s="9">
        <v>2021</v>
      </c>
      <c r="B121" s="5" t="s">
        <v>2035</v>
      </c>
      <c r="C121" s="5" t="str">
        <f>VLOOKUP(Tabla1[[#This Row],[RUC]],[1]ENTIDADES!$A$2:$I$191,2,0)</f>
        <v>GABINETE SECTORIAL ECONÓMICO</v>
      </c>
      <c r="D121" s="5" t="s">
        <v>1571</v>
      </c>
      <c r="E121" s="5" t="str">
        <f>VLOOKUP(Tabla1[[#This Row],[RUC]],[1]ENTIDADES!$A$2:$I$191,4,0)</f>
        <v>ZONA 9</v>
      </c>
      <c r="F121" s="5" t="s">
        <v>2220</v>
      </c>
      <c r="G121" s="5" t="s">
        <v>748</v>
      </c>
      <c r="H121" s="29" t="s">
        <v>2770</v>
      </c>
      <c r="I121" s="5">
        <v>3</v>
      </c>
      <c r="J121" s="4">
        <v>7</v>
      </c>
      <c r="K121" s="5" t="s">
        <v>2274</v>
      </c>
      <c r="L121" s="5" t="s">
        <v>2776</v>
      </c>
      <c r="M121" s="4">
        <v>14</v>
      </c>
      <c r="N121" s="5" t="s">
        <v>2573</v>
      </c>
      <c r="O121" s="5" t="s">
        <v>2185</v>
      </c>
      <c r="P121" s="5" t="s">
        <v>2125</v>
      </c>
      <c r="Q121" s="6">
        <v>0</v>
      </c>
      <c r="R121" s="6">
        <v>25</v>
      </c>
      <c r="S121" s="6">
        <v>25</v>
      </c>
      <c r="T121" s="6">
        <v>25</v>
      </c>
      <c r="U121" s="6">
        <v>25</v>
      </c>
      <c r="V121" s="6">
        <v>100</v>
      </c>
      <c r="W121" s="6">
        <v>25</v>
      </c>
      <c r="X121" s="6">
        <v>25</v>
      </c>
      <c r="Y121" s="6">
        <v>25</v>
      </c>
      <c r="Z121" s="6">
        <v>25</v>
      </c>
      <c r="AA121" s="6">
        <v>100</v>
      </c>
      <c r="AB121" s="21">
        <f t="shared" si="7"/>
        <v>1</v>
      </c>
      <c r="AC121" s="23">
        <f t="shared" si="8"/>
        <v>1</v>
      </c>
      <c r="AD121" s="24" t="str">
        <f t="shared" si="9"/>
        <v>85% a 100%</v>
      </c>
      <c r="AE121" s="26" t="str">
        <f t="shared" si="10"/>
        <v>176815523000101</v>
      </c>
      <c r="AF121" s="26" t="str">
        <f>VLOOKUP(Tabla1[[#This Row],[RUC PROGRAMAS]],Tabla13[[RUC PROGRAMAS]:[Codificado Reportado
USD]],1,0)</f>
        <v>176815523000101</v>
      </c>
      <c r="AG121" s="6">
        <v>1773063.92</v>
      </c>
      <c r="AH121" s="6">
        <v>1760834.1</v>
      </c>
      <c r="AI121" s="21">
        <f t="shared" si="11"/>
        <v>0.99310243705145174</v>
      </c>
      <c r="AJ121" s="26" t="str">
        <f t="shared" si="12"/>
        <v>85% a 100%</v>
      </c>
      <c r="AK121" s="6">
        <v>2063673.38</v>
      </c>
      <c r="AL121" s="6">
        <v>2051443.56</v>
      </c>
      <c r="AM121" s="5" t="s">
        <v>2244</v>
      </c>
      <c r="AN121" s="5" t="s">
        <v>2244</v>
      </c>
      <c r="AO121" s="5" t="s">
        <v>2244</v>
      </c>
      <c r="AP121" s="5" t="s">
        <v>2244</v>
      </c>
      <c r="AQ121" s="5" t="s">
        <v>798</v>
      </c>
      <c r="AR121" s="5" t="s">
        <v>1926</v>
      </c>
      <c r="AS121" s="7">
        <v>44586.315347222197</v>
      </c>
      <c r="AT121" s="10"/>
    </row>
    <row r="122" spans="1:46" s="1" customFormat="1" ht="50" customHeight="1">
      <c r="A122" s="9">
        <v>2021</v>
      </c>
      <c r="B122" s="5" t="s">
        <v>2035</v>
      </c>
      <c r="C122" s="5" t="str">
        <f>VLOOKUP(Tabla1[[#This Row],[RUC]],[1]ENTIDADES!$A$2:$I$191,2,0)</f>
        <v>GABINETE SECTORIAL ECONÓMICO</v>
      </c>
      <c r="D122" s="5" t="s">
        <v>1571</v>
      </c>
      <c r="E122" s="5" t="str">
        <f>VLOOKUP(Tabla1[[#This Row],[RUC]],[1]ENTIDADES!$A$2:$I$191,4,0)</f>
        <v>ZONA 9</v>
      </c>
      <c r="F122" s="5" t="s">
        <v>2433</v>
      </c>
      <c r="G122" s="5" t="s">
        <v>315</v>
      </c>
      <c r="H122" s="29" t="s">
        <v>2771</v>
      </c>
      <c r="I122" s="5">
        <v>2</v>
      </c>
      <c r="J122" s="4">
        <v>5</v>
      </c>
      <c r="K122" s="5" t="s">
        <v>2602</v>
      </c>
      <c r="L122" s="5" t="s">
        <v>2775</v>
      </c>
      <c r="M122" s="4">
        <v>12</v>
      </c>
      <c r="N122" s="5" t="s">
        <v>2176</v>
      </c>
      <c r="O122" s="5" t="s">
        <v>89</v>
      </c>
      <c r="P122" s="5" t="s">
        <v>1600</v>
      </c>
      <c r="Q122" s="6">
        <v>0</v>
      </c>
      <c r="R122" s="6">
        <v>0</v>
      </c>
      <c r="S122" s="6">
        <v>0</v>
      </c>
      <c r="T122" s="6">
        <v>0</v>
      </c>
      <c r="U122" s="6">
        <v>0</v>
      </c>
      <c r="V122" s="6">
        <v>0</v>
      </c>
      <c r="W122" s="6">
        <v>0</v>
      </c>
      <c r="X122" s="6">
        <v>0</v>
      </c>
      <c r="Y122" s="6">
        <v>0</v>
      </c>
      <c r="Z122" s="6">
        <v>0</v>
      </c>
      <c r="AA122" s="6">
        <v>0</v>
      </c>
      <c r="AB122" s="21" t="e">
        <f t="shared" si="7"/>
        <v>#DIV/0!</v>
      </c>
      <c r="AC122" s="23" t="e">
        <f t="shared" si="8"/>
        <v>#DIV/0!</v>
      </c>
      <c r="AD122" s="24" t="e">
        <f t="shared" si="9"/>
        <v>#DIV/0!</v>
      </c>
      <c r="AE122" s="26" t="str">
        <f t="shared" si="10"/>
        <v>176815523000120</v>
      </c>
      <c r="AF122" s="26" t="e">
        <f>VLOOKUP(Tabla1[[#This Row],[RUC PROGRAMAS]],Tabla13[[RUC PROGRAMAS]:[Codificado Reportado
USD]],1,0)</f>
        <v>#N/A</v>
      </c>
      <c r="AG122" s="6">
        <v>0</v>
      </c>
      <c r="AH122" s="6">
        <v>0</v>
      </c>
      <c r="AI122" s="21" t="e">
        <f t="shared" si="11"/>
        <v>#DIV/0!</v>
      </c>
      <c r="AJ122" s="26" t="e">
        <f t="shared" si="12"/>
        <v>#DIV/0!</v>
      </c>
      <c r="AK122" s="6">
        <v>0</v>
      </c>
      <c r="AL122" s="6">
        <v>0</v>
      </c>
      <c r="AM122" s="5" t="s">
        <v>2441</v>
      </c>
      <c r="AN122" s="5" t="s">
        <v>2441</v>
      </c>
      <c r="AO122" s="5" t="s">
        <v>2441</v>
      </c>
      <c r="AP122" s="5" t="s">
        <v>1109</v>
      </c>
      <c r="AQ122" s="5" t="s">
        <v>798</v>
      </c>
      <c r="AR122" s="5" t="s">
        <v>1926</v>
      </c>
      <c r="AS122" s="7">
        <v>44586.316145833298</v>
      </c>
      <c r="AT122" s="10"/>
    </row>
    <row r="123" spans="1:46" s="1" customFormat="1" ht="50" customHeight="1">
      <c r="A123" s="9">
        <v>2021</v>
      </c>
      <c r="B123" s="5" t="s">
        <v>2035</v>
      </c>
      <c r="C123" s="5" t="str">
        <f>VLOOKUP(Tabla1[[#This Row],[RUC]],[1]ENTIDADES!$A$2:$I$191,2,0)</f>
        <v>GABINETE SECTORIAL ECONÓMICO</v>
      </c>
      <c r="D123" s="5" t="s">
        <v>1571</v>
      </c>
      <c r="E123" s="5" t="str">
        <f>VLOOKUP(Tabla1[[#This Row],[RUC]],[1]ENTIDADES!$A$2:$I$191,4,0)</f>
        <v>ZONA 9</v>
      </c>
      <c r="F123" s="5" t="s">
        <v>1631</v>
      </c>
      <c r="G123" s="5" t="s">
        <v>2612</v>
      </c>
      <c r="H123" s="29" t="s">
        <v>2771</v>
      </c>
      <c r="I123" s="5">
        <v>2</v>
      </c>
      <c r="J123" s="4">
        <v>5</v>
      </c>
      <c r="K123" s="5" t="s">
        <v>2602</v>
      </c>
      <c r="L123" s="5" t="s">
        <v>2775</v>
      </c>
      <c r="M123" s="4">
        <v>12</v>
      </c>
      <c r="N123" s="5" t="s">
        <v>2176</v>
      </c>
      <c r="O123" s="5" t="s">
        <v>1046</v>
      </c>
      <c r="P123" s="5" t="s">
        <v>227</v>
      </c>
      <c r="Q123" s="6">
        <v>2</v>
      </c>
      <c r="R123" s="6">
        <v>0</v>
      </c>
      <c r="S123" s="6">
        <v>1</v>
      </c>
      <c r="T123" s="6">
        <v>0</v>
      </c>
      <c r="U123" s="6">
        <v>1</v>
      </c>
      <c r="V123" s="6">
        <v>2</v>
      </c>
      <c r="W123" s="6">
        <v>0</v>
      </c>
      <c r="X123" s="6">
        <v>1</v>
      </c>
      <c r="Y123" s="6">
        <v>0</v>
      </c>
      <c r="Z123" s="6">
        <v>1</v>
      </c>
      <c r="AA123" s="6">
        <v>2</v>
      </c>
      <c r="AB123" s="21">
        <f t="shared" si="7"/>
        <v>1</v>
      </c>
      <c r="AC123" s="23">
        <f t="shared" si="8"/>
        <v>1</v>
      </c>
      <c r="AD123" s="24" t="str">
        <f t="shared" si="9"/>
        <v>85% a 100%</v>
      </c>
      <c r="AE123" s="26" t="str">
        <f t="shared" si="10"/>
        <v>176815523000155</v>
      </c>
      <c r="AF123" s="26" t="str">
        <f>VLOOKUP(Tabla1[[#This Row],[RUC PROGRAMAS]],Tabla13[[RUC PROGRAMAS]:[Codificado Reportado
USD]],1,0)</f>
        <v>176815523000155</v>
      </c>
      <c r="AG123" s="6">
        <v>564226.22</v>
      </c>
      <c r="AH123" s="6">
        <v>562168.68999999994</v>
      </c>
      <c r="AI123" s="21">
        <f t="shared" si="11"/>
        <v>0.99635335982790729</v>
      </c>
      <c r="AJ123" s="26" t="str">
        <f t="shared" si="12"/>
        <v>85% a 100%</v>
      </c>
      <c r="AK123" s="6">
        <v>491536.99</v>
      </c>
      <c r="AL123" s="6">
        <v>489479.45999999996</v>
      </c>
      <c r="AM123" s="5" t="s">
        <v>1480</v>
      </c>
      <c r="AN123" s="5" t="s">
        <v>929</v>
      </c>
      <c r="AO123" s="5" t="s">
        <v>1731</v>
      </c>
      <c r="AP123" s="5" t="s">
        <v>189</v>
      </c>
      <c r="AQ123" s="5" t="s">
        <v>798</v>
      </c>
      <c r="AR123" s="5" t="s">
        <v>1926</v>
      </c>
      <c r="AS123" s="7">
        <v>44586.317361111098</v>
      </c>
      <c r="AT123" s="10"/>
    </row>
    <row r="124" spans="1:46" s="1" customFormat="1" ht="50" customHeight="1">
      <c r="A124" s="9">
        <v>2021</v>
      </c>
      <c r="B124" s="5" t="s">
        <v>2035</v>
      </c>
      <c r="C124" s="5" t="str">
        <f>VLOOKUP(Tabla1[[#This Row],[RUC]],[1]ENTIDADES!$A$2:$I$191,2,0)</f>
        <v>GABINETE SECTORIAL ECONÓMICO</v>
      </c>
      <c r="D124" s="5" t="s">
        <v>1571</v>
      </c>
      <c r="E124" s="5" t="str">
        <f>VLOOKUP(Tabla1[[#This Row],[RUC]],[1]ENTIDADES!$A$2:$I$191,4,0)</f>
        <v>ZONA 9</v>
      </c>
      <c r="F124" s="5" t="s">
        <v>2029</v>
      </c>
      <c r="G124" s="5" t="s">
        <v>705</v>
      </c>
      <c r="H124" s="29" t="s">
        <v>2771</v>
      </c>
      <c r="I124" s="5">
        <v>2</v>
      </c>
      <c r="J124" s="4">
        <v>5</v>
      </c>
      <c r="K124" s="5" t="s">
        <v>2602</v>
      </c>
      <c r="L124" s="5" t="s">
        <v>2774</v>
      </c>
      <c r="M124" s="4">
        <v>9</v>
      </c>
      <c r="N124" s="5" t="s">
        <v>1967</v>
      </c>
      <c r="O124" s="5" t="s">
        <v>2374</v>
      </c>
      <c r="P124" s="5" t="s">
        <v>2125</v>
      </c>
      <c r="Q124" s="6">
        <v>32.450000000000003</v>
      </c>
      <c r="R124" s="6">
        <v>0</v>
      </c>
      <c r="S124" s="6">
        <v>33.11</v>
      </c>
      <c r="T124" s="6">
        <v>0</v>
      </c>
      <c r="U124" s="6">
        <v>1.33</v>
      </c>
      <c r="V124" s="6">
        <v>34.44</v>
      </c>
      <c r="W124" s="6">
        <v>0</v>
      </c>
      <c r="X124" s="6">
        <v>33.11</v>
      </c>
      <c r="Y124" s="6">
        <v>0</v>
      </c>
      <c r="Z124" s="6">
        <v>1.33</v>
      </c>
      <c r="AA124" s="6">
        <v>34.44</v>
      </c>
      <c r="AB124" s="21">
        <f t="shared" si="7"/>
        <v>1</v>
      </c>
      <c r="AC124" s="23">
        <f t="shared" si="8"/>
        <v>1</v>
      </c>
      <c r="AD124" s="24" t="str">
        <f t="shared" si="9"/>
        <v>85% a 100%</v>
      </c>
      <c r="AE124" s="26" t="str">
        <f t="shared" si="10"/>
        <v>176815523000157</v>
      </c>
      <c r="AF124" s="26" t="str">
        <f>VLOOKUP(Tabla1[[#This Row],[RUC PROGRAMAS]],Tabla13[[RUC PROGRAMAS]:[Codificado Reportado
USD]],1,0)</f>
        <v>176815523000157</v>
      </c>
      <c r="AG124" s="6">
        <v>0</v>
      </c>
      <c r="AH124" s="6">
        <v>0</v>
      </c>
      <c r="AI124" s="21" t="e">
        <f t="shared" si="11"/>
        <v>#DIV/0!</v>
      </c>
      <c r="AJ124" s="26" t="e">
        <f t="shared" si="12"/>
        <v>#DIV/0!</v>
      </c>
      <c r="AK124" s="6">
        <v>0</v>
      </c>
      <c r="AL124" s="6">
        <v>0</v>
      </c>
      <c r="AM124" s="5" t="s">
        <v>1480</v>
      </c>
      <c r="AN124" s="5" t="s">
        <v>2678</v>
      </c>
      <c r="AO124" s="5" t="s">
        <v>1731</v>
      </c>
      <c r="AP124" s="5" t="s">
        <v>2348</v>
      </c>
      <c r="AQ124" s="5" t="s">
        <v>798</v>
      </c>
      <c r="AR124" s="5" t="s">
        <v>1926</v>
      </c>
      <c r="AS124" s="7">
        <v>44586.317986111098</v>
      </c>
      <c r="AT124" s="10"/>
    </row>
    <row r="125" spans="1:46" s="1" customFormat="1" ht="50" customHeight="1">
      <c r="A125" s="9">
        <v>2021</v>
      </c>
      <c r="B125" s="5" t="s">
        <v>2035</v>
      </c>
      <c r="C125" s="5" t="str">
        <f>VLOOKUP(Tabla1[[#This Row],[RUC]],[1]ENTIDADES!$A$2:$I$191,2,0)</f>
        <v>GABINETE SECTORIAL ECONÓMICO</v>
      </c>
      <c r="D125" s="5" t="s">
        <v>1571</v>
      </c>
      <c r="E125" s="5" t="str">
        <f>VLOOKUP(Tabla1[[#This Row],[RUC]],[1]ENTIDADES!$A$2:$I$191,4,0)</f>
        <v>ZONA 9</v>
      </c>
      <c r="F125" s="5" t="s">
        <v>1057</v>
      </c>
      <c r="G125" s="5" t="s">
        <v>118</v>
      </c>
      <c r="H125" s="29" t="s">
        <v>2771</v>
      </c>
      <c r="I125" s="5">
        <v>2</v>
      </c>
      <c r="J125" s="4">
        <v>5</v>
      </c>
      <c r="K125" s="5" t="s">
        <v>2602</v>
      </c>
      <c r="L125" s="5" t="s">
        <v>2775</v>
      </c>
      <c r="M125" s="4">
        <v>12</v>
      </c>
      <c r="N125" s="5" t="s">
        <v>2176</v>
      </c>
      <c r="O125" s="5" t="s">
        <v>2494</v>
      </c>
      <c r="P125" s="5" t="s">
        <v>227</v>
      </c>
      <c r="Q125" s="6">
        <v>18</v>
      </c>
      <c r="R125" s="6">
        <v>0</v>
      </c>
      <c r="S125" s="6">
        <v>8</v>
      </c>
      <c r="T125" s="6">
        <v>0</v>
      </c>
      <c r="U125" s="6">
        <v>10</v>
      </c>
      <c r="V125" s="6">
        <v>18</v>
      </c>
      <c r="W125" s="6">
        <v>0</v>
      </c>
      <c r="X125" s="6">
        <v>8</v>
      </c>
      <c r="Y125" s="6">
        <v>0</v>
      </c>
      <c r="Z125" s="6">
        <v>10</v>
      </c>
      <c r="AA125" s="6">
        <v>18</v>
      </c>
      <c r="AB125" s="21">
        <f t="shared" si="7"/>
        <v>1</v>
      </c>
      <c r="AC125" s="23">
        <f t="shared" si="8"/>
        <v>1</v>
      </c>
      <c r="AD125" s="24" t="str">
        <f t="shared" si="9"/>
        <v>85% a 100%</v>
      </c>
      <c r="AE125" s="26" t="str">
        <f t="shared" si="10"/>
        <v>176815523000186</v>
      </c>
      <c r="AF125" s="26" t="str">
        <f>VLOOKUP(Tabla1[[#This Row],[RUC PROGRAMAS]],Tabla13[[RUC PROGRAMAS]:[Codificado Reportado
USD]],1,0)</f>
        <v>176815523000186</v>
      </c>
      <c r="AG125" s="6">
        <v>1496553.46</v>
      </c>
      <c r="AH125" s="6">
        <v>1483953.25</v>
      </c>
      <c r="AI125" s="21">
        <f t="shared" si="11"/>
        <v>0.99158051460453678</v>
      </c>
      <c r="AJ125" s="26" t="str">
        <f t="shared" si="12"/>
        <v>85% a 100%</v>
      </c>
      <c r="AK125" s="6">
        <v>1278633.23</v>
      </c>
      <c r="AL125" s="6">
        <v>1266033.02</v>
      </c>
      <c r="AM125" s="5" t="s">
        <v>1480</v>
      </c>
      <c r="AN125" s="5" t="s">
        <v>1284</v>
      </c>
      <c r="AO125" s="5" t="s">
        <v>1731</v>
      </c>
      <c r="AP125" s="5" t="s">
        <v>1064</v>
      </c>
      <c r="AQ125" s="5" t="s">
        <v>798</v>
      </c>
      <c r="AR125" s="5" t="s">
        <v>1926</v>
      </c>
      <c r="AS125" s="7">
        <v>44586.320138888899</v>
      </c>
      <c r="AT125" s="10"/>
    </row>
    <row r="126" spans="1:46" s="1" customFormat="1" ht="50" customHeight="1">
      <c r="A126" s="9">
        <v>2021</v>
      </c>
      <c r="B126" s="5" t="s">
        <v>694</v>
      </c>
      <c r="C126" s="5" t="str">
        <f>VLOOKUP(Tabla1[[#This Row],[RUC]],[1]ENTIDADES!$A$2:$I$191,2,0)</f>
        <v>GABINETE SECTORIAL PRODUCTIVO</v>
      </c>
      <c r="D126" s="5" t="s">
        <v>1083</v>
      </c>
      <c r="E126" s="5" t="str">
        <f>VLOOKUP(Tabla1[[#This Row],[RUC]],[1]ENTIDADES!$A$2:$I$191,4,0)</f>
        <v>ZONA 9</v>
      </c>
      <c r="F126" s="5" t="s">
        <v>2220</v>
      </c>
      <c r="G126" s="5" t="s">
        <v>748</v>
      </c>
      <c r="H126" s="29" t="s">
        <v>2770</v>
      </c>
      <c r="I126" s="5">
        <v>3</v>
      </c>
      <c r="J126" s="4">
        <v>7</v>
      </c>
      <c r="K126" s="5" t="s">
        <v>2274</v>
      </c>
      <c r="L126" s="5" t="s">
        <v>2776</v>
      </c>
      <c r="M126" s="4">
        <v>14</v>
      </c>
      <c r="N126" s="5" t="s">
        <v>2573</v>
      </c>
      <c r="O126" s="5" t="s">
        <v>1689</v>
      </c>
      <c r="P126" s="5" t="s">
        <v>2125</v>
      </c>
      <c r="Q126" s="6">
        <v>100</v>
      </c>
      <c r="R126" s="6">
        <v>25</v>
      </c>
      <c r="S126" s="6">
        <v>25</v>
      </c>
      <c r="T126" s="6">
        <v>25</v>
      </c>
      <c r="U126" s="6">
        <v>25</v>
      </c>
      <c r="V126" s="6">
        <v>100</v>
      </c>
      <c r="W126" s="6">
        <v>25</v>
      </c>
      <c r="X126" s="6">
        <v>25</v>
      </c>
      <c r="Y126" s="6">
        <v>25</v>
      </c>
      <c r="Z126" s="6">
        <v>25</v>
      </c>
      <c r="AA126" s="6">
        <v>100</v>
      </c>
      <c r="AB126" s="21">
        <f t="shared" si="7"/>
        <v>1</v>
      </c>
      <c r="AC126" s="23">
        <f t="shared" si="8"/>
        <v>1</v>
      </c>
      <c r="AD126" s="24" t="str">
        <f t="shared" si="9"/>
        <v>85% a 100%</v>
      </c>
      <c r="AE126" s="26" t="str">
        <f t="shared" si="10"/>
        <v>176804653000101</v>
      </c>
      <c r="AF126" s="26" t="str">
        <f>VLOOKUP(Tabla1[[#This Row],[RUC PROGRAMAS]],Tabla13[[RUC PROGRAMAS]:[Codificado Reportado
USD]],1,0)</f>
        <v>176804653000101</v>
      </c>
      <c r="AG126" s="6">
        <v>2484449.59</v>
      </c>
      <c r="AH126" s="6">
        <v>2460609.0099999998</v>
      </c>
      <c r="AI126" s="21">
        <f t="shared" si="11"/>
        <v>0.99040407980264145</v>
      </c>
      <c r="AJ126" s="26" t="str">
        <f t="shared" si="12"/>
        <v>85% a 100%</v>
      </c>
      <c r="AK126" s="6">
        <v>2484449.5900000003</v>
      </c>
      <c r="AL126" s="6">
        <v>2460609.0100000002</v>
      </c>
      <c r="AM126" s="5" t="s">
        <v>1766</v>
      </c>
      <c r="AN126" s="5" t="s">
        <v>2103</v>
      </c>
      <c r="AO126" s="5" t="s">
        <v>1195</v>
      </c>
      <c r="AP126" s="5" t="s">
        <v>1290</v>
      </c>
      <c r="AQ126" s="5" t="s">
        <v>1635</v>
      </c>
      <c r="AR126" s="5" t="s">
        <v>2560</v>
      </c>
      <c r="AS126" s="7">
        <v>44592.668553240699</v>
      </c>
      <c r="AT126" s="10"/>
    </row>
    <row r="127" spans="1:46" s="1" customFormat="1" ht="50" customHeight="1">
      <c r="A127" s="9">
        <v>2021</v>
      </c>
      <c r="B127" s="5" t="s">
        <v>694</v>
      </c>
      <c r="C127" s="5" t="str">
        <f>VLOOKUP(Tabla1[[#This Row],[RUC]],[1]ENTIDADES!$A$2:$I$191,2,0)</f>
        <v>GABINETE SECTORIAL PRODUCTIVO</v>
      </c>
      <c r="D127" s="5" t="s">
        <v>1083</v>
      </c>
      <c r="E127" s="5" t="str">
        <f>VLOOKUP(Tabla1[[#This Row],[RUC]],[1]ENTIDADES!$A$2:$I$191,4,0)</f>
        <v>ZONA 9</v>
      </c>
      <c r="F127" s="5" t="s">
        <v>1631</v>
      </c>
      <c r="G127" s="5" t="s">
        <v>1545</v>
      </c>
      <c r="H127" s="29" t="s">
        <v>2771</v>
      </c>
      <c r="I127" s="5">
        <v>2</v>
      </c>
      <c r="J127" s="4">
        <v>5</v>
      </c>
      <c r="K127" s="5" t="s">
        <v>2602</v>
      </c>
      <c r="L127" s="5" t="s">
        <v>2772</v>
      </c>
      <c r="M127" s="4">
        <v>3</v>
      </c>
      <c r="N127" s="5" t="s">
        <v>532</v>
      </c>
      <c r="O127" s="5" t="s">
        <v>2616</v>
      </c>
      <c r="P127" s="5" t="s">
        <v>2125</v>
      </c>
      <c r="Q127" s="6">
        <v>97</v>
      </c>
      <c r="R127" s="6">
        <v>25</v>
      </c>
      <c r="S127" s="6">
        <v>25</v>
      </c>
      <c r="T127" s="6">
        <v>25</v>
      </c>
      <c r="U127" s="6">
        <v>25</v>
      </c>
      <c r="V127" s="6">
        <v>100</v>
      </c>
      <c r="W127" s="6">
        <v>25</v>
      </c>
      <c r="X127" s="6">
        <v>25</v>
      </c>
      <c r="Y127" s="6">
        <v>25</v>
      </c>
      <c r="Z127" s="6">
        <v>25</v>
      </c>
      <c r="AA127" s="6">
        <v>100</v>
      </c>
      <c r="AB127" s="21">
        <f t="shared" si="7"/>
        <v>1</v>
      </c>
      <c r="AC127" s="23">
        <f t="shared" si="8"/>
        <v>1</v>
      </c>
      <c r="AD127" s="24" t="str">
        <f t="shared" si="9"/>
        <v>85% a 100%</v>
      </c>
      <c r="AE127" s="26" t="str">
        <f t="shared" si="10"/>
        <v>176804653000155</v>
      </c>
      <c r="AF127" s="26" t="str">
        <f>VLOOKUP(Tabla1[[#This Row],[RUC PROGRAMAS]],Tabla13[[RUC PROGRAMAS]:[Codificado Reportado
USD]],1,0)</f>
        <v>176804653000155</v>
      </c>
      <c r="AG127" s="6">
        <v>1702526.81</v>
      </c>
      <c r="AH127" s="6">
        <v>1682051.96</v>
      </c>
      <c r="AI127" s="21">
        <f t="shared" si="11"/>
        <v>0.98797384576869007</v>
      </c>
      <c r="AJ127" s="26" t="str">
        <f t="shared" si="12"/>
        <v>85% a 100%</v>
      </c>
      <c r="AK127" s="6">
        <v>1702526.81</v>
      </c>
      <c r="AL127" s="6">
        <v>1682051.96</v>
      </c>
      <c r="AM127" s="5" t="s">
        <v>1760</v>
      </c>
      <c r="AN127" s="5" t="s">
        <v>2256</v>
      </c>
      <c r="AO127" s="5" t="s">
        <v>2099</v>
      </c>
      <c r="AP127" s="5" t="s">
        <v>2197</v>
      </c>
      <c r="AQ127" s="5" t="s">
        <v>1635</v>
      </c>
      <c r="AR127" s="5" t="s">
        <v>2560</v>
      </c>
      <c r="AS127" s="7">
        <v>44592.669305555602</v>
      </c>
      <c r="AT127" s="10"/>
    </row>
    <row r="128" spans="1:46" s="1" customFormat="1" ht="50" customHeight="1">
      <c r="A128" s="9">
        <v>2021</v>
      </c>
      <c r="B128" s="5" t="s">
        <v>1067</v>
      </c>
      <c r="C128" s="5" t="str">
        <f>VLOOKUP(Tabla1[[#This Row],[RUC]],[1]ENTIDADES!$A$2:$I$191,2,0)</f>
        <v>GABINETE SECTORIAL DE SEGURIDAD</v>
      </c>
      <c r="D128" s="5" t="s">
        <v>2040</v>
      </c>
      <c r="E128" s="5" t="str">
        <f>VLOOKUP(Tabla1[[#This Row],[RUC]],[1]ENTIDADES!$A$2:$I$191,4,0)</f>
        <v>ZONA 9</v>
      </c>
      <c r="F128" s="5" t="s">
        <v>2220</v>
      </c>
      <c r="G128" s="5" t="s">
        <v>748</v>
      </c>
      <c r="H128" s="29" t="s">
        <v>2770</v>
      </c>
      <c r="I128" s="5">
        <v>3</v>
      </c>
      <c r="J128" s="4">
        <v>7</v>
      </c>
      <c r="K128" s="5" t="s">
        <v>2274</v>
      </c>
      <c r="L128" s="5" t="s">
        <v>2774</v>
      </c>
      <c r="M128" s="4">
        <v>10</v>
      </c>
      <c r="N128" s="5" t="s">
        <v>561</v>
      </c>
      <c r="O128" s="5" t="s">
        <v>2185</v>
      </c>
      <c r="P128" s="5" t="s">
        <v>491</v>
      </c>
      <c r="Q128" s="6">
        <v>97.77</v>
      </c>
      <c r="R128" s="6">
        <v>25</v>
      </c>
      <c r="S128" s="6">
        <v>25</v>
      </c>
      <c r="T128" s="6">
        <v>25</v>
      </c>
      <c r="U128" s="6">
        <v>25</v>
      </c>
      <c r="V128" s="6">
        <v>100</v>
      </c>
      <c r="W128" s="6">
        <v>26.12</v>
      </c>
      <c r="X128" s="6">
        <v>0</v>
      </c>
      <c r="Y128" s="6">
        <v>49.73</v>
      </c>
      <c r="Z128" s="6">
        <v>24.6</v>
      </c>
      <c r="AA128" s="6">
        <v>100.45</v>
      </c>
      <c r="AB128" s="21">
        <f t="shared" si="7"/>
        <v>1.0044999999999999</v>
      </c>
      <c r="AC128" s="23">
        <f t="shared" si="8"/>
        <v>1</v>
      </c>
      <c r="AD128" s="24" t="str">
        <f t="shared" si="9"/>
        <v>85% a 100%</v>
      </c>
      <c r="AE128" s="26" t="str">
        <f t="shared" si="10"/>
        <v>176800720000101</v>
      </c>
      <c r="AF128" s="26" t="str">
        <f>VLOOKUP(Tabla1[[#This Row],[RUC PROGRAMAS]],Tabla13[[RUC PROGRAMAS]:[Codificado Reportado
USD]],1,0)</f>
        <v>176800720000101</v>
      </c>
      <c r="AG128" s="6">
        <v>6727033.9699999997</v>
      </c>
      <c r="AH128" s="6">
        <v>5026001.2300000004</v>
      </c>
      <c r="AI128" s="21">
        <f t="shared" si="11"/>
        <v>0.74713480746701222</v>
      </c>
      <c r="AJ128" s="26" t="str">
        <f t="shared" si="12"/>
        <v>70% a 84,99%</v>
      </c>
      <c r="AK128" s="6">
        <v>6829146.4700000007</v>
      </c>
      <c r="AL128" s="6">
        <v>5128113.7299999986</v>
      </c>
      <c r="AM128" s="5" t="s">
        <v>408</v>
      </c>
      <c r="AN128" s="5" t="s">
        <v>631</v>
      </c>
      <c r="AO128" s="5" t="s">
        <v>1648</v>
      </c>
      <c r="AP128" s="5" t="s">
        <v>1937</v>
      </c>
      <c r="AQ128" s="5" t="s">
        <v>1398</v>
      </c>
      <c r="AR128" s="5" t="s">
        <v>1972</v>
      </c>
      <c r="AS128" s="7">
        <v>44589.787974537001</v>
      </c>
      <c r="AT128" s="11">
        <v>44585.6164236111</v>
      </c>
    </row>
    <row r="129" spans="1:46" s="1" customFormat="1" ht="50" customHeight="1">
      <c r="A129" s="9">
        <v>2021</v>
      </c>
      <c r="B129" s="5" t="s">
        <v>1067</v>
      </c>
      <c r="C129" s="5" t="str">
        <f>VLOOKUP(Tabla1[[#This Row],[RUC]],[1]ENTIDADES!$A$2:$I$191,2,0)</f>
        <v>GABINETE SECTORIAL DE SEGURIDAD</v>
      </c>
      <c r="D129" s="5" t="s">
        <v>2040</v>
      </c>
      <c r="E129" s="5" t="str">
        <f>VLOOKUP(Tabla1[[#This Row],[RUC]],[1]ENTIDADES!$A$2:$I$191,4,0)</f>
        <v>ZONA 9</v>
      </c>
      <c r="F129" s="5" t="s">
        <v>1057</v>
      </c>
      <c r="G129" s="5" t="s">
        <v>118</v>
      </c>
      <c r="H129" s="29" t="s">
        <v>2771</v>
      </c>
      <c r="I129" s="5">
        <v>3</v>
      </c>
      <c r="J129" s="4">
        <v>9</v>
      </c>
      <c r="K129" s="5" t="s">
        <v>2067</v>
      </c>
      <c r="L129" s="5" t="s">
        <v>2774</v>
      </c>
      <c r="M129" s="4">
        <v>10</v>
      </c>
      <c r="N129" s="5" t="s">
        <v>561</v>
      </c>
      <c r="O129" s="5" t="s">
        <v>283</v>
      </c>
      <c r="P129" s="5" t="s">
        <v>1651</v>
      </c>
      <c r="Q129" s="6">
        <v>11136.93</v>
      </c>
      <c r="R129" s="6">
        <v>4100</v>
      </c>
      <c r="S129" s="6">
        <v>4200</v>
      </c>
      <c r="T129" s="6">
        <v>4300</v>
      </c>
      <c r="U129" s="6">
        <v>4700</v>
      </c>
      <c r="V129" s="6">
        <v>17300</v>
      </c>
      <c r="W129" s="6">
        <v>4241.3999999999996</v>
      </c>
      <c r="X129" s="6">
        <v>4254</v>
      </c>
      <c r="Y129" s="6">
        <v>4346.8999999999996</v>
      </c>
      <c r="Z129" s="6">
        <v>4898.2</v>
      </c>
      <c r="AA129" s="6">
        <v>17740.5</v>
      </c>
      <c r="AB129" s="21">
        <f t="shared" si="7"/>
        <v>1.0254624277456648</v>
      </c>
      <c r="AC129" s="23">
        <f t="shared" si="8"/>
        <v>1</v>
      </c>
      <c r="AD129" s="24" t="str">
        <f t="shared" si="9"/>
        <v>85% a 100%</v>
      </c>
      <c r="AE129" s="26" t="str">
        <f t="shared" si="10"/>
        <v>176800720000186</v>
      </c>
      <c r="AF129" s="26" t="str">
        <f>VLOOKUP(Tabla1[[#This Row],[RUC PROGRAMAS]],Tabla13[[RUC PROGRAMAS]:[Codificado Reportado
USD]],1,0)</f>
        <v>176800720000186</v>
      </c>
      <c r="AG129" s="6">
        <v>13137793.9</v>
      </c>
      <c r="AH129" s="6">
        <v>12119337.57</v>
      </c>
      <c r="AI129" s="21">
        <f t="shared" si="11"/>
        <v>0.92247889274621675</v>
      </c>
      <c r="AJ129" s="26" t="str">
        <f t="shared" si="12"/>
        <v>85% a 100%</v>
      </c>
      <c r="AK129" s="6">
        <v>13035681.399999999</v>
      </c>
      <c r="AL129" s="6">
        <v>12017225.07</v>
      </c>
      <c r="AM129" s="5" t="s">
        <v>1509</v>
      </c>
      <c r="AN129" s="5" t="s">
        <v>2689</v>
      </c>
      <c r="AO129" s="5" t="s">
        <v>217</v>
      </c>
      <c r="AP129" s="5" t="s">
        <v>1155</v>
      </c>
      <c r="AQ129" s="5" t="s">
        <v>1398</v>
      </c>
      <c r="AR129" s="5" t="s">
        <v>1972</v>
      </c>
      <c r="AS129" s="7">
        <v>44589.786759259303</v>
      </c>
      <c r="AT129" s="10"/>
    </row>
    <row r="130" spans="1:46" s="1" customFormat="1" ht="50" customHeight="1">
      <c r="A130" s="9">
        <v>2021</v>
      </c>
      <c r="B130" s="5" t="s">
        <v>1224</v>
      </c>
      <c r="C130" s="5" t="str">
        <f>VLOOKUP(Tabla1[[#This Row],[RUC]],[1]ENTIDADES!$A$2:$I$191,2,0)</f>
        <v>GABINETE SECTORIAL PRODUCTIVO</v>
      </c>
      <c r="D130" s="5" t="s">
        <v>2526</v>
      </c>
      <c r="E130" s="5" t="str">
        <f>VLOOKUP(Tabla1[[#This Row],[RUC]],[1]ENTIDADES!$A$2:$I$191,4,0)</f>
        <v>ZONA 9</v>
      </c>
      <c r="F130" s="5" t="s">
        <v>2220</v>
      </c>
      <c r="G130" s="5" t="s">
        <v>748</v>
      </c>
      <c r="H130" s="29" t="s">
        <v>2770</v>
      </c>
      <c r="I130" s="5">
        <v>3</v>
      </c>
      <c r="J130" s="4">
        <v>7</v>
      </c>
      <c r="K130" s="5" t="s">
        <v>2274</v>
      </c>
      <c r="L130" s="5" t="s">
        <v>2772</v>
      </c>
      <c r="M130" s="4">
        <v>3</v>
      </c>
      <c r="N130" s="5" t="s">
        <v>532</v>
      </c>
      <c r="O130" s="5" t="s">
        <v>2185</v>
      </c>
      <c r="P130" s="5" t="s">
        <v>2125</v>
      </c>
      <c r="Q130" s="6">
        <v>0</v>
      </c>
      <c r="R130" s="6">
        <v>25</v>
      </c>
      <c r="S130" s="6">
        <v>25</v>
      </c>
      <c r="T130" s="6">
        <v>25</v>
      </c>
      <c r="U130" s="6">
        <v>25</v>
      </c>
      <c r="V130" s="6">
        <v>100</v>
      </c>
      <c r="W130" s="6">
        <v>25</v>
      </c>
      <c r="X130" s="6">
        <v>25</v>
      </c>
      <c r="Y130" s="6">
        <v>25</v>
      </c>
      <c r="Z130" s="6">
        <v>25</v>
      </c>
      <c r="AA130" s="6">
        <v>100</v>
      </c>
      <c r="AB130" s="21">
        <f t="shared" ref="AB130:AB193" si="13">AA130/V130</f>
        <v>1</v>
      </c>
      <c r="AC130" s="23">
        <f t="shared" ref="AC130:AC193" si="14">IF(AB130&gt;=100%,1,AB130)</f>
        <v>1</v>
      </c>
      <c r="AD130" s="24" t="str">
        <f t="shared" ref="AD130:AD193" si="15">IF(AB130&gt;=85%,"85% a 100%",IF(AND(AB130&gt;=70%,AB130&lt;85%),"70% a 84,99%","0% a 69,99%"))</f>
        <v>85% a 100%</v>
      </c>
      <c r="AE130" s="26" t="str">
        <f t="shared" ref="AE130:AE193" si="16">CONCATENATE(B130,F130)</f>
        <v>176804882000101</v>
      </c>
      <c r="AF130" s="26" t="str">
        <f>VLOOKUP(Tabla1[[#This Row],[RUC PROGRAMAS]],Tabla13[[RUC PROGRAMAS]:[Codificado Reportado
USD]],1,0)</f>
        <v>176804882000101</v>
      </c>
      <c r="AG130" s="6">
        <v>5354208.1900000004</v>
      </c>
      <c r="AH130" s="6">
        <v>5330545.8499999996</v>
      </c>
      <c r="AI130" s="21">
        <f t="shared" ref="AI130:AI193" si="17">AH130/AG130</f>
        <v>0.99558060890418965</v>
      </c>
      <c r="AJ130" s="26" t="str">
        <f t="shared" ref="AJ130:AJ193" si="18">IF(AI130&gt;=85%,"85% a 100%",IF(AND(AI130&gt;=70%,AI130&lt;85%),"70% a 84,99%","0% a 69,99%"))</f>
        <v>85% a 100%</v>
      </c>
      <c r="AK130" s="6">
        <v>13385520.480000004</v>
      </c>
      <c r="AL130" s="6">
        <v>13326364.630000006</v>
      </c>
      <c r="AM130" s="5" t="s">
        <v>1430</v>
      </c>
      <c r="AN130" s="5" t="s">
        <v>2323</v>
      </c>
      <c r="AO130" s="5" t="s">
        <v>1618</v>
      </c>
      <c r="AP130" s="5" t="s">
        <v>1181</v>
      </c>
      <c r="AQ130" s="5" t="s">
        <v>430</v>
      </c>
      <c r="AR130" s="5" t="s">
        <v>959</v>
      </c>
      <c r="AS130" s="7">
        <v>44586.476273148102</v>
      </c>
      <c r="AT130" s="10"/>
    </row>
    <row r="131" spans="1:46" s="1" customFormat="1" ht="50" customHeight="1">
      <c r="A131" s="9">
        <v>2021</v>
      </c>
      <c r="B131" s="5" t="s">
        <v>1224</v>
      </c>
      <c r="C131" s="5" t="str">
        <f>VLOOKUP(Tabla1[[#This Row],[RUC]],[1]ENTIDADES!$A$2:$I$191,2,0)</f>
        <v>GABINETE SECTORIAL PRODUCTIVO</v>
      </c>
      <c r="D131" s="5" t="s">
        <v>2526</v>
      </c>
      <c r="E131" s="5" t="str">
        <f>VLOOKUP(Tabla1[[#This Row],[RUC]],[1]ENTIDADES!$A$2:$I$191,4,0)</f>
        <v>ZONA 9</v>
      </c>
      <c r="F131" s="5" t="s">
        <v>1057</v>
      </c>
      <c r="G131" s="5" t="s">
        <v>118</v>
      </c>
      <c r="H131" s="29" t="s">
        <v>2771</v>
      </c>
      <c r="I131" s="5">
        <v>2</v>
      </c>
      <c r="J131" s="4">
        <v>5</v>
      </c>
      <c r="K131" s="5" t="s">
        <v>2602</v>
      </c>
      <c r="L131" s="5" t="s">
        <v>2772</v>
      </c>
      <c r="M131" s="4">
        <v>3</v>
      </c>
      <c r="N131" s="5" t="s">
        <v>532</v>
      </c>
      <c r="O131" s="5" t="s">
        <v>820</v>
      </c>
      <c r="P131" s="5" t="s">
        <v>1296</v>
      </c>
      <c r="Q131" s="6">
        <v>0</v>
      </c>
      <c r="R131" s="6">
        <v>1</v>
      </c>
      <c r="S131" s="6">
        <v>2</v>
      </c>
      <c r="T131" s="6">
        <v>1</v>
      </c>
      <c r="U131" s="6">
        <v>15</v>
      </c>
      <c r="V131" s="6">
        <v>19</v>
      </c>
      <c r="W131" s="6">
        <v>0</v>
      </c>
      <c r="X131" s="6">
        <v>1</v>
      </c>
      <c r="Y131" s="6">
        <v>1</v>
      </c>
      <c r="Z131" s="6">
        <v>14</v>
      </c>
      <c r="AA131" s="6">
        <v>16</v>
      </c>
      <c r="AB131" s="21">
        <f t="shared" si="13"/>
        <v>0.84210526315789469</v>
      </c>
      <c r="AC131" s="23">
        <f t="shared" si="14"/>
        <v>0.84210526315789469</v>
      </c>
      <c r="AD131" s="24" t="str">
        <f t="shared" si="15"/>
        <v>70% a 84,99%</v>
      </c>
      <c r="AE131" s="26" t="str">
        <f t="shared" si="16"/>
        <v>176804882000186</v>
      </c>
      <c r="AF131" s="26" t="str">
        <f>VLOOKUP(Tabla1[[#This Row],[RUC PROGRAMAS]],Tabla13[[RUC PROGRAMAS]:[Codificado Reportado
USD]],1,0)</f>
        <v>176804882000186</v>
      </c>
      <c r="AG131" s="6">
        <v>8031312.29</v>
      </c>
      <c r="AH131" s="6">
        <v>7995818.7800000003</v>
      </c>
      <c r="AI131" s="21">
        <f t="shared" si="17"/>
        <v>0.99558060890694122</v>
      </c>
      <c r="AJ131" s="26" t="str">
        <f t="shared" si="18"/>
        <v>85% a 100%</v>
      </c>
      <c r="AK131" s="6">
        <v>0</v>
      </c>
      <c r="AL131" s="6">
        <v>0</v>
      </c>
      <c r="AM131" s="5" t="s">
        <v>810</v>
      </c>
      <c r="AN131" s="5" t="s">
        <v>2323</v>
      </c>
      <c r="AO131" s="5" t="s">
        <v>964</v>
      </c>
      <c r="AP131" s="5" t="s">
        <v>1261</v>
      </c>
      <c r="AQ131" s="5" t="s">
        <v>430</v>
      </c>
      <c r="AR131" s="5" t="s">
        <v>959</v>
      </c>
      <c r="AS131" s="7">
        <v>44586.467685185198</v>
      </c>
      <c r="AT131" s="10"/>
    </row>
    <row r="132" spans="1:46" s="1" customFormat="1" ht="50" customHeight="1">
      <c r="A132" s="9">
        <v>2021</v>
      </c>
      <c r="B132" s="5" t="s">
        <v>1924</v>
      </c>
      <c r="C132" s="5" t="str">
        <f>VLOOKUP(Tabla1[[#This Row],[RUC]],[1]ENTIDADES!$A$2:$I$191,2,0)</f>
        <v>GABINETE SECTORIAL PRODUCTIVO</v>
      </c>
      <c r="D132" s="5" t="s">
        <v>2577</v>
      </c>
      <c r="E132" s="5" t="str">
        <f>VLOOKUP(Tabla1[[#This Row],[RUC]],[1]ENTIDADES!$A$2:$I$191,4,0)</f>
        <v>ZONA 9</v>
      </c>
      <c r="F132" s="5" t="s">
        <v>2220</v>
      </c>
      <c r="G132" s="5" t="s">
        <v>748</v>
      </c>
      <c r="H132" s="29" t="s">
        <v>2770</v>
      </c>
      <c r="I132" s="5">
        <v>3</v>
      </c>
      <c r="J132" s="4">
        <v>7</v>
      </c>
      <c r="K132" s="5" t="s">
        <v>2274</v>
      </c>
      <c r="L132" s="5" t="s">
        <v>2776</v>
      </c>
      <c r="M132" s="4">
        <v>14</v>
      </c>
      <c r="N132" s="5" t="s">
        <v>2573</v>
      </c>
      <c r="O132" s="5" t="s">
        <v>706</v>
      </c>
      <c r="P132" s="5" t="s">
        <v>2125</v>
      </c>
      <c r="Q132" s="6">
        <v>0</v>
      </c>
      <c r="R132" s="6">
        <v>25</v>
      </c>
      <c r="S132" s="6">
        <v>25</v>
      </c>
      <c r="T132" s="6">
        <v>25</v>
      </c>
      <c r="U132" s="6">
        <v>25</v>
      </c>
      <c r="V132" s="6">
        <v>100</v>
      </c>
      <c r="W132" s="6">
        <v>25</v>
      </c>
      <c r="X132" s="6">
        <v>25</v>
      </c>
      <c r="Y132" s="6">
        <v>20</v>
      </c>
      <c r="Z132" s="6">
        <v>25</v>
      </c>
      <c r="AA132" s="6">
        <v>95</v>
      </c>
      <c r="AB132" s="21">
        <f t="shared" si="13"/>
        <v>0.95</v>
      </c>
      <c r="AC132" s="23">
        <f t="shared" si="14"/>
        <v>0.95</v>
      </c>
      <c r="AD132" s="24" t="str">
        <f t="shared" si="15"/>
        <v>85% a 100%</v>
      </c>
      <c r="AE132" s="26" t="str">
        <f t="shared" si="16"/>
        <v>176818808000101</v>
      </c>
      <c r="AF132" s="26" t="str">
        <f>VLOOKUP(Tabla1[[#This Row],[RUC PROGRAMAS]],Tabla13[[RUC PROGRAMAS]:[Codificado Reportado
USD]],1,0)</f>
        <v>176818808000101</v>
      </c>
      <c r="AG132" s="6">
        <v>1441114.02</v>
      </c>
      <c r="AH132" s="6">
        <v>1232541.6299999999</v>
      </c>
      <c r="AI132" s="21">
        <f t="shared" si="17"/>
        <v>0.85527002922364181</v>
      </c>
      <c r="AJ132" s="26" t="str">
        <f t="shared" si="18"/>
        <v>85% a 100%</v>
      </c>
      <c r="AK132" s="6">
        <v>1441114.02</v>
      </c>
      <c r="AL132" s="6">
        <v>1232541.6299999999</v>
      </c>
      <c r="AM132" s="5" t="s">
        <v>784</v>
      </c>
      <c r="AN132" s="5" t="s">
        <v>1357</v>
      </c>
      <c r="AO132" s="5" t="s">
        <v>2640</v>
      </c>
      <c r="AP132" s="5" t="s">
        <v>1529</v>
      </c>
      <c r="AQ132" s="5" t="s">
        <v>775</v>
      </c>
      <c r="AR132" s="5" t="s">
        <v>1612</v>
      </c>
      <c r="AS132" s="7">
        <v>44586.371631944399</v>
      </c>
      <c r="AT132" s="10"/>
    </row>
    <row r="133" spans="1:46" s="1" customFormat="1" ht="50" customHeight="1">
      <c r="A133" s="9">
        <v>2021</v>
      </c>
      <c r="B133" s="5" t="s">
        <v>1924</v>
      </c>
      <c r="C133" s="5" t="str">
        <f>VLOOKUP(Tabla1[[#This Row],[RUC]],[1]ENTIDADES!$A$2:$I$191,2,0)</f>
        <v>GABINETE SECTORIAL PRODUCTIVO</v>
      </c>
      <c r="D133" s="5" t="s">
        <v>2577</v>
      </c>
      <c r="E133" s="5" t="str">
        <f>VLOOKUP(Tabla1[[#This Row],[RUC]],[1]ENTIDADES!$A$2:$I$191,4,0)</f>
        <v>ZONA 9</v>
      </c>
      <c r="F133" s="5" t="s">
        <v>1631</v>
      </c>
      <c r="G133" s="5" t="s">
        <v>499</v>
      </c>
      <c r="H133" s="29" t="s">
        <v>2771</v>
      </c>
      <c r="I133" s="5">
        <v>1</v>
      </c>
      <c r="J133" s="4">
        <v>3</v>
      </c>
      <c r="K133" s="5" t="s">
        <v>2235</v>
      </c>
      <c r="L133" s="5" t="s">
        <v>2775</v>
      </c>
      <c r="M133" s="4">
        <v>11</v>
      </c>
      <c r="N133" s="5" t="s">
        <v>2176</v>
      </c>
      <c r="O133" s="5" t="s">
        <v>2276</v>
      </c>
      <c r="P133" s="5" t="s">
        <v>227</v>
      </c>
      <c r="Q133" s="6">
        <v>0</v>
      </c>
      <c r="R133" s="6">
        <v>2</v>
      </c>
      <c r="S133" s="6">
        <v>2</v>
      </c>
      <c r="T133" s="6">
        <v>2</v>
      </c>
      <c r="U133" s="6">
        <v>2</v>
      </c>
      <c r="V133" s="6">
        <v>8</v>
      </c>
      <c r="W133" s="6">
        <v>2</v>
      </c>
      <c r="X133" s="6">
        <v>2</v>
      </c>
      <c r="Y133" s="6">
        <v>2</v>
      </c>
      <c r="Z133" s="6">
        <v>2</v>
      </c>
      <c r="AA133" s="6">
        <v>8</v>
      </c>
      <c r="AB133" s="21">
        <f t="shared" si="13"/>
        <v>1</v>
      </c>
      <c r="AC133" s="23">
        <f t="shared" si="14"/>
        <v>1</v>
      </c>
      <c r="AD133" s="24" t="str">
        <f t="shared" si="15"/>
        <v>85% a 100%</v>
      </c>
      <c r="AE133" s="26" t="str">
        <f t="shared" si="16"/>
        <v>176818808000155</v>
      </c>
      <c r="AF133" s="26" t="str">
        <f>VLOOKUP(Tabla1[[#This Row],[RUC PROGRAMAS]],Tabla13[[RUC PROGRAMAS]:[Codificado Reportado
USD]],1,0)</f>
        <v>176818808000155</v>
      </c>
      <c r="AG133" s="6">
        <v>525</v>
      </c>
      <c r="AH133" s="6">
        <v>525</v>
      </c>
      <c r="AI133" s="21">
        <f t="shared" si="17"/>
        <v>1</v>
      </c>
      <c r="AJ133" s="26" t="str">
        <f t="shared" si="18"/>
        <v>85% a 100%</v>
      </c>
      <c r="AK133" s="6">
        <v>525</v>
      </c>
      <c r="AL133" s="6">
        <v>525</v>
      </c>
      <c r="AM133" s="5" t="s">
        <v>2428</v>
      </c>
      <c r="AN133" s="5" t="s">
        <v>1334</v>
      </c>
      <c r="AO133" s="5" t="s">
        <v>588</v>
      </c>
      <c r="AP133" s="5" t="s">
        <v>1621</v>
      </c>
      <c r="AQ133" s="5" t="s">
        <v>775</v>
      </c>
      <c r="AR133" s="5" t="s">
        <v>1612</v>
      </c>
      <c r="AS133" s="7">
        <v>44586.371898148202</v>
      </c>
      <c r="AT133" s="10"/>
    </row>
    <row r="134" spans="1:46" s="1" customFormat="1" ht="50" customHeight="1">
      <c r="A134" s="9">
        <v>2021</v>
      </c>
      <c r="B134" s="5" t="s">
        <v>313</v>
      </c>
      <c r="C134" s="5" t="str">
        <f>VLOOKUP(Tabla1[[#This Row],[RUC]],[1]ENTIDADES!$A$2:$I$191,2,0)</f>
        <v>GABINETE SECTORIAL SOCIAL</v>
      </c>
      <c r="D134" s="5" t="s">
        <v>245</v>
      </c>
      <c r="E134" s="5" t="str">
        <f>VLOOKUP(Tabla1[[#This Row],[RUC]],[1]ENTIDADES!$A$2:$I$191,4,0)</f>
        <v>ZONA 9</v>
      </c>
      <c r="F134" s="5" t="s">
        <v>2220</v>
      </c>
      <c r="G134" s="5" t="s">
        <v>748</v>
      </c>
      <c r="H134" s="29" t="s">
        <v>2770</v>
      </c>
      <c r="I134" s="5">
        <v>3</v>
      </c>
      <c r="J134" s="4">
        <v>7</v>
      </c>
      <c r="K134" s="5" t="s">
        <v>2274</v>
      </c>
      <c r="L134" s="5" t="s">
        <v>2773</v>
      </c>
      <c r="M134" s="4">
        <v>6</v>
      </c>
      <c r="N134" s="5" t="s">
        <v>2744</v>
      </c>
      <c r="O134" s="5" t="s">
        <v>2185</v>
      </c>
      <c r="P134" s="5" t="s">
        <v>2125</v>
      </c>
      <c r="Q134" s="6">
        <v>94.3</v>
      </c>
      <c r="R134" s="6">
        <v>25</v>
      </c>
      <c r="S134" s="6">
        <v>25</v>
      </c>
      <c r="T134" s="6">
        <v>25</v>
      </c>
      <c r="U134" s="6">
        <v>25</v>
      </c>
      <c r="V134" s="6">
        <v>100</v>
      </c>
      <c r="W134" s="6">
        <v>25</v>
      </c>
      <c r="X134" s="6">
        <v>25</v>
      </c>
      <c r="Y134" s="6">
        <v>25</v>
      </c>
      <c r="Z134" s="6">
        <v>25</v>
      </c>
      <c r="AA134" s="6">
        <v>100</v>
      </c>
      <c r="AB134" s="21">
        <f t="shared" si="13"/>
        <v>1</v>
      </c>
      <c r="AC134" s="23">
        <f t="shared" si="14"/>
        <v>1</v>
      </c>
      <c r="AD134" s="24" t="str">
        <f t="shared" si="15"/>
        <v>85% a 100%</v>
      </c>
      <c r="AE134" s="26" t="str">
        <f t="shared" si="16"/>
        <v>176816651000101</v>
      </c>
      <c r="AF134" s="26" t="str">
        <f>VLOOKUP(Tabla1[[#This Row],[RUC PROGRAMAS]],Tabla13[[RUC PROGRAMAS]:[Codificado Reportado
USD]],1,0)</f>
        <v>176816651000101</v>
      </c>
      <c r="AG134" s="6">
        <v>1146428.8799999999</v>
      </c>
      <c r="AH134" s="6">
        <v>1134141.5900000001</v>
      </c>
      <c r="AI134" s="21">
        <f t="shared" si="17"/>
        <v>0.98928211752655792</v>
      </c>
      <c r="AJ134" s="26" t="str">
        <f t="shared" si="18"/>
        <v>85% a 100%</v>
      </c>
      <c r="AK134" s="6">
        <v>1146428.8799999999</v>
      </c>
      <c r="AL134" s="6">
        <v>1134141.5900000001</v>
      </c>
      <c r="AM134" s="5" t="s">
        <v>361</v>
      </c>
      <c r="AN134" s="5" t="s">
        <v>2754</v>
      </c>
      <c r="AO134" s="5" t="s">
        <v>2260</v>
      </c>
      <c r="AP134" s="5" t="s">
        <v>1236</v>
      </c>
      <c r="AQ134" s="5" t="s">
        <v>1202</v>
      </c>
      <c r="AR134" s="5" t="s">
        <v>1596</v>
      </c>
      <c r="AS134" s="7">
        <v>44580.512581018498</v>
      </c>
      <c r="AT134" s="10"/>
    </row>
    <row r="135" spans="1:46" s="1" customFormat="1" ht="50" customHeight="1">
      <c r="A135" s="9">
        <v>2021</v>
      </c>
      <c r="B135" s="5" t="s">
        <v>346</v>
      </c>
      <c r="C135" s="5" t="str">
        <f>VLOOKUP(Tabla1[[#This Row],[RUC]],[1]ENTIDADES!$A$2:$I$191,2,0)</f>
        <v>GABINETE SECTORIAL SOCIAL</v>
      </c>
      <c r="D135" s="5" t="s">
        <v>2524</v>
      </c>
      <c r="E135" s="5" t="str">
        <f>VLOOKUP(Tabla1[[#This Row],[RUC]],[1]ENTIDADES!$A$2:$I$191,4,0)</f>
        <v>ZONA 9</v>
      </c>
      <c r="F135" s="5" t="s">
        <v>2220</v>
      </c>
      <c r="G135" s="5" t="s">
        <v>748</v>
      </c>
      <c r="H135" s="29" t="s">
        <v>2770</v>
      </c>
      <c r="I135" s="5">
        <v>3</v>
      </c>
      <c r="J135" s="4">
        <v>7</v>
      </c>
      <c r="K135" s="5" t="s">
        <v>2274</v>
      </c>
      <c r="L135" s="5" t="s">
        <v>2772</v>
      </c>
      <c r="M135" s="4">
        <v>3</v>
      </c>
      <c r="N135" s="5" t="s">
        <v>532</v>
      </c>
      <c r="O135" s="5" t="s">
        <v>2185</v>
      </c>
      <c r="P135" s="5" t="s">
        <v>2125</v>
      </c>
      <c r="Q135" s="6">
        <v>95.01</v>
      </c>
      <c r="R135" s="6">
        <v>25</v>
      </c>
      <c r="S135" s="6">
        <v>25</v>
      </c>
      <c r="T135" s="6">
        <v>25</v>
      </c>
      <c r="U135" s="6">
        <v>25</v>
      </c>
      <c r="V135" s="6">
        <v>100</v>
      </c>
      <c r="W135" s="6">
        <v>22.85</v>
      </c>
      <c r="X135" s="6">
        <v>13.63</v>
      </c>
      <c r="Y135" s="6">
        <v>34.9</v>
      </c>
      <c r="Z135" s="6">
        <v>28.6</v>
      </c>
      <c r="AA135" s="6">
        <v>99.98</v>
      </c>
      <c r="AB135" s="21">
        <f t="shared" si="13"/>
        <v>0.99980000000000002</v>
      </c>
      <c r="AC135" s="23">
        <f t="shared" si="14"/>
        <v>0.99980000000000002</v>
      </c>
      <c r="AD135" s="24" t="str">
        <f t="shared" si="15"/>
        <v>85% a 100%</v>
      </c>
      <c r="AE135" s="26" t="str">
        <f t="shared" si="16"/>
        <v>176814926000101</v>
      </c>
      <c r="AF135" s="26" t="str">
        <f>VLOOKUP(Tabla1[[#This Row],[RUC PROGRAMAS]],Tabla13[[RUC PROGRAMAS]:[Codificado Reportado
USD]],1,0)</f>
        <v>176814926000101</v>
      </c>
      <c r="AG135" s="6">
        <v>1094069.95</v>
      </c>
      <c r="AH135" s="6">
        <v>1093851.1399999999</v>
      </c>
      <c r="AI135" s="21">
        <f t="shared" si="17"/>
        <v>0.99980000364693311</v>
      </c>
      <c r="AJ135" s="26" t="str">
        <f t="shared" si="18"/>
        <v>85% a 100%</v>
      </c>
      <c r="AK135" s="6">
        <v>3529257.91</v>
      </c>
      <c r="AL135" s="6">
        <v>3528654.88</v>
      </c>
      <c r="AM135" s="5" t="s">
        <v>2380</v>
      </c>
      <c r="AN135" s="5" t="s">
        <v>1966</v>
      </c>
      <c r="AO135" s="5" t="s">
        <v>1346</v>
      </c>
      <c r="AP135" s="5" t="s">
        <v>1640</v>
      </c>
      <c r="AQ135" s="5" t="s">
        <v>2167</v>
      </c>
      <c r="AR135" s="5" t="s">
        <v>432</v>
      </c>
      <c r="AS135" s="7">
        <v>44586.4430208333</v>
      </c>
      <c r="AT135" s="10"/>
    </row>
    <row r="136" spans="1:46" s="1" customFormat="1" ht="50" customHeight="1">
      <c r="A136" s="9">
        <v>2021</v>
      </c>
      <c r="B136" s="5" t="s">
        <v>346</v>
      </c>
      <c r="C136" s="5" t="str">
        <f>VLOOKUP(Tabla1[[#This Row],[RUC]],[1]ENTIDADES!$A$2:$I$191,2,0)</f>
        <v>GABINETE SECTORIAL SOCIAL</v>
      </c>
      <c r="D136" s="5" t="s">
        <v>2524</v>
      </c>
      <c r="E136" s="5" t="str">
        <f>VLOOKUP(Tabla1[[#This Row],[RUC]],[1]ENTIDADES!$A$2:$I$191,4,0)</f>
        <v>ZONA 9</v>
      </c>
      <c r="F136" s="5" t="s">
        <v>1631</v>
      </c>
      <c r="G136" s="5" t="s">
        <v>1838</v>
      </c>
      <c r="H136" s="29" t="s">
        <v>2771</v>
      </c>
      <c r="I136" s="5">
        <v>2</v>
      </c>
      <c r="J136" s="4">
        <v>4</v>
      </c>
      <c r="K136" s="5" t="s">
        <v>108</v>
      </c>
      <c r="L136" s="5" t="s">
        <v>2772</v>
      </c>
      <c r="M136" s="4">
        <v>3</v>
      </c>
      <c r="N136" s="5" t="s">
        <v>532</v>
      </c>
      <c r="O136" s="5" t="s">
        <v>1913</v>
      </c>
      <c r="P136" s="5" t="s">
        <v>227</v>
      </c>
      <c r="Q136" s="6">
        <v>9998</v>
      </c>
      <c r="R136" s="6">
        <v>2160</v>
      </c>
      <c r="S136" s="6">
        <v>2884</v>
      </c>
      <c r="T136" s="6">
        <v>2799</v>
      </c>
      <c r="U136" s="6">
        <v>2341</v>
      </c>
      <c r="V136" s="6">
        <v>10184</v>
      </c>
      <c r="W136" s="6">
        <v>2263</v>
      </c>
      <c r="X136" s="6">
        <v>3003</v>
      </c>
      <c r="Y136" s="6">
        <v>2680</v>
      </c>
      <c r="Z136" s="6">
        <v>2666</v>
      </c>
      <c r="AA136" s="6">
        <v>10612</v>
      </c>
      <c r="AB136" s="21">
        <f t="shared" si="13"/>
        <v>1.0420267085624508</v>
      </c>
      <c r="AC136" s="23">
        <f t="shared" si="14"/>
        <v>1</v>
      </c>
      <c r="AD136" s="24" t="str">
        <f t="shared" si="15"/>
        <v>85% a 100%</v>
      </c>
      <c r="AE136" s="26" t="str">
        <f t="shared" si="16"/>
        <v>176814926000155</v>
      </c>
      <c r="AF136" s="26" t="str">
        <f>VLOOKUP(Tabla1[[#This Row],[RUC PROGRAMAS]],Tabla13[[RUC PROGRAMAS]:[Codificado Reportado
USD]],1,0)</f>
        <v>176814926000155</v>
      </c>
      <c r="AG136" s="6">
        <v>2435187.96</v>
      </c>
      <c r="AH136" s="6">
        <v>2434803.7400000002</v>
      </c>
      <c r="AI136" s="21">
        <f t="shared" si="17"/>
        <v>0.99984222162465042</v>
      </c>
      <c r="AJ136" s="26" t="str">
        <f t="shared" si="18"/>
        <v>85% a 100%</v>
      </c>
      <c r="AK136" s="6">
        <v>0</v>
      </c>
      <c r="AL136" s="6">
        <v>0</v>
      </c>
      <c r="AM136" s="5" t="s">
        <v>1498</v>
      </c>
      <c r="AN136" s="5" t="s">
        <v>780</v>
      </c>
      <c r="AO136" s="5" t="s">
        <v>448</v>
      </c>
      <c r="AP136" s="5" t="s">
        <v>482</v>
      </c>
      <c r="AQ136" s="5" t="s">
        <v>2167</v>
      </c>
      <c r="AR136" s="5" t="s">
        <v>432</v>
      </c>
      <c r="AS136" s="7">
        <v>44586.441608796304</v>
      </c>
      <c r="AT136" s="10"/>
    </row>
    <row r="137" spans="1:46" s="1" customFormat="1" ht="50" customHeight="1">
      <c r="A137" s="9">
        <v>2021</v>
      </c>
      <c r="B137" s="5" t="s">
        <v>1369</v>
      </c>
      <c r="C137" s="5" t="str">
        <f>VLOOKUP(Tabla1[[#This Row],[RUC]],[1]ENTIDADES!$A$2:$I$191,2,0)</f>
        <v>SIN GABINETE</v>
      </c>
      <c r="D137" s="5" t="s">
        <v>2194</v>
      </c>
      <c r="E137" s="5" t="str">
        <f>VLOOKUP(Tabla1[[#This Row],[RUC]],[1]ENTIDADES!$A$2:$I$191,4,0)</f>
        <v>ZONA 9</v>
      </c>
      <c r="F137" s="5" t="s">
        <v>2220</v>
      </c>
      <c r="G137" s="5" t="s">
        <v>748</v>
      </c>
      <c r="H137" s="29" t="s">
        <v>2770</v>
      </c>
      <c r="I137" s="5">
        <v>3</v>
      </c>
      <c r="J137" s="4">
        <v>7</v>
      </c>
      <c r="K137" s="5" t="s">
        <v>2274</v>
      </c>
      <c r="L137" s="5" t="s">
        <v>2776</v>
      </c>
      <c r="M137" s="4">
        <v>14</v>
      </c>
      <c r="N137" s="5" t="s">
        <v>2573</v>
      </c>
      <c r="O137" s="5" t="s">
        <v>2185</v>
      </c>
      <c r="P137" s="5" t="s">
        <v>2125</v>
      </c>
      <c r="Q137" s="6">
        <v>0</v>
      </c>
      <c r="R137" s="6">
        <v>25</v>
      </c>
      <c r="S137" s="6">
        <v>25</v>
      </c>
      <c r="T137" s="6">
        <v>25</v>
      </c>
      <c r="U137" s="6">
        <v>25</v>
      </c>
      <c r="V137" s="6">
        <v>100</v>
      </c>
      <c r="W137" s="6">
        <v>25</v>
      </c>
      <c r="X137" s="6">
        <v>25</v>
      </c>
      <c r="Y137" s="6">
        <v>25</v>
      </c>
      <c r="Z137" s="6">
        <v>25</v>
      </c>
      <c r="AA137" s="6">
        <v>100</v>
      </c>
      <c r="AB137" s="21">
        <f t="shared" si="13"/>
        <v>1</v>
      </c>
      <c r="AC137" s="23">
        <f t="shared" si="14"/>
        <v>1</v>
      </c>
      <c r="AD137" s="24" t="str">
        <f t="shared" si="15"/>
        <v>85% a 100%</v>
      </c>
      <c r="AE137" s="26" t="str">
        <f t="shared" si="16"/>
        <v>176803827000101</v>
      </c>
      <c r="AF137" s="26" t="str">
        <f>VLOOKUP(Tabla1[[#This Row],[RUC PROGRAMAS]],Tabla13[[RUC PROGRAMAS]:[Codificado Reportado
USD]],1,0)</f>
        <v>176803827000101</v>
      </c>
      <c r="AG137" s="6">
        <v>3474510.58</v>
      </c>
      <c r="AH137" s="6">
        <v>3436979.9</v>
      </c>
      <c r="AI137" s="21">
        <f t="shared" si="17"/>
        <v>0.98919828299961599</v>
      </c>
      <c r="AJ137" s="26" t="str">
        <f t="shared" si="18"/>
        <v>85% a 100%</v>
      </c>
      <c r="AK137" s="6">
        <v>3474510.5800000005</v>
      </c>
      <c r="AL137" s="6">
        <v>3436979.9000000008</v>
      </c>
      <c r="AM137" s="5" t="s">
        <v>16</v>
      </c>
      <c r="AN137" s="5" t="s">
        <v>1097</v>
      </c>
      <c r="AO137" s="5" t="s">
        <v>1765</v>
      </c>
      <c r="AP137" s="5" t="s">
        <v>1540</v>
      </c>
      <c r="AQ137" s="5" t="s">
        <v>1102</v>
      </c>
      <c r="AR137" s="5" t="s">
        <v>309</v>
      </c>
      <c r="AS137" s="7">
        <v>44589.348009259302</v>
      </c>
      <c r="AT137" s="10"/>
    </row>
    <row r="138" spans="1:46" s="1" customFormat="1" ht="50" customHeight="1">
      <c r="A138" s="9">
        <v>2021</v>
      </c>
      <c r="B138" s="5" t="s">
        <v>1369</v>
      </c>
      <c r="C138" s="5" t="str">
        <f>VLOOKUP(Tabla1[[#This Row],[RUC]],[1]ENTIDADES!$A$2:$I$191,2,0)</f>
        <v>SIN GABINETE</v>
      </c>
      <c r="D138" s="5" t="s">
        <v>2194</v>
      </c>
      <c r="E138" s="5" t="str">
        <f>VLOOKUP(Tabla1[[#This Row],[RUC]],[1]ENTIDADES!$A$2:$I$191,4,0)</f>
        <v>ZONA 9</v>
      </c>
      <c r="F138" s="5" t="s">
        <v>1631</v>
      </c>
      <c r="G138" s="5" t="s">
        <v>2061</v>
      </c>
      <c r="H138" s="29" t="s">
        <v>2771</v>
      </c>
      <c r="I138" s="5">
        <v>3</v>
      </c>
      <c r="J138" s="4">
        <v>7</v>
      </c>
      <c r="K138" s="5" t="s">
        <v>2274</v>
      </c>
      <c r="L138" s="5" t="s">
        <v>2776</v>
      </c>
      <c r="M138" s="4">
        <v>14</v>
      </c>
      <c r="N138" s="5" t="s">
        <v>2573</v>
      </c>
      <c r="O138" s="5" t="s">
        <v>962</v>
      </c>
      <c r="P138" s="5" t="s">
        <v>227</v>
      </c>
      <c r="Q138" s="6">
        <v>0</v>
      </c>
      <c r="R138" s="6">
        <v>26</v>
      </c>
      <c r="S138" s="6">
        <v>36</v>
      </c>
      <c r="T138" s="6">
        <v>27</v>
      </c>
      <c r="U138" s="6">
        <v>32</v>
      </c>
      <c r="V138" s="6">
        <v>121</v>
      </c>
      <c r="W138" s="6">
        <v>22</v>
      </c>
      <c r="X138" s="6">
        <v>30</v>
      </c>
      <c r="Y138" s="6">
        <v>19</v>
      </c>
      <c r="Z138" s="6">
        <v>26</v>
      </c>
      <c r="AA138" s="6">
        <v>97</v>
      </c>
      <c r="AB138" s="21">
        <f t="shared" si="13"/>
        <v>0.80165289256198347</v>
      </c>
      <c r="AC138" s="23">
        <f t="shared" si="14"/>
        <v>0.80165289256198347</v>
      </c>
      <c r="AD138" s="24" t="str">
        <f t="shared" si="15"/>
        <v>70% a 84,99%</v>
      </c>
      <c r="AE138" s="26" t="str">
        <f t="shared" si="16"/>
        <v>176803827000155</v>
      </c>
      <c r="AF138" s="26" t="str">
        <f>VLOOKUP(Tabla1[[#This Row],[RUC PROGRAMAS]],Tabla13[[RUC PROGRAMAS]:[Codificado Reportado
USD]],1,0)</f>
        <v>176803827000155</v>
      </c>
      <c r="AG138" s="6">
        <v>8931763.3300000001</v>
      </c>
      <c r="AH138" s="6">
        <v>8869796.8100000005</v>
      </c>
      <c r="AI138" s="21">
        <f t="shared" si="17"/>
        <v>0.993062229963946</v>
      </c>
      <c r="AJ138" s="26" t="str">
        <f t="shared" si="18"/>
        <v>85% a 100%</v>
      </c>
      <c r="AK138" s="6">
        <v>8931763.3300000001</v>
      </c>
      <c r="AL138" s="6">
        <v>8869796.8100000005</v>
      </c>
      <c r="AM138" s="5" t="s">
        <v>1846</v>
      </c>
      <c r="AN138" s="5" t="s">
        <v>1306</v>
      </c>
      <c r="AO138" s="5" t="s">
        <v>1656</v>
      </c>
      <c r="AP138" s="5" t="s">
        <v>1662</v>
      </c>
      <c r="AQ138" s="5" t="s">
        <v>1102</v>
      </c>
      <c r="AR138" s="5" t="s">
        <v>309</v>
      </c>
      <c r="AS138" s="7">
        <v>44589.350775462997</v>
      </c>
      <c r="AT138" s="10"/>
    </row>
    <row r="139" spans="1:46" s="1" customFormat="1" ht="50" customHeight="1">
      <c r="A139" s="9">
        <v>2021</v>
      </c>
      <c r="B139" s="5" t="s">
        <v>1094</v>
      </c>
      <c r="C139" s="5" t="str">
        <f>VLOOKUP(Tabla1[[#This Row],[RUC]],[1]ENTIDADES!$A$2:$I$191,2,0)</f>
        <v>GABINETE SECTORIAL DE EDUCACIÓN</v>
      </c>
      <c r="D139" s="5" t="s">
        <v>2699</v>
      </c>
      <c r="E139" s="5" t="str">
        <f>VLOOKUP(Tabla1[[#This Row],[RUC]],[1]ENTIDADES!$A$2:$I$191,4,0)</f>
        <v>ZONA 9</v>
      </c>
      <c r="F139" s="5" t="s">
        <v>2220</v>
      </c>
      <c r="G139" s="5" t="s">
        <v>748</v>
      </c>
      <c r="H139" s="29" t="s">
        <v>2770</v>
      </c>
      <c r="I139" s="5">
        <v>3</v>
      </c>
      <c r="J139" s="4">
        <v>7</v>
      </c>
      <c r="K139" s="5" t="s">
        <v>2274</v>
      </c>
      <c r="L139" s="5" t="s">
        <v>2776</v>
      </c>
      <c r="M139" s="4">
        <v>14</v>
      </c>
      <c r="N139" s="5" t="s">
        <v>2573</v>
      </c>
      <c r="O139" s="5" t="s">
        <v>722</v>
      </c>
      <c r="P139" s="5" t="s">
        <v>2125</v>
      </c>
      <c r="Q139" s="6">
        <v>1</v>
      </c>
      <c r="R139" s="6">
        <v>25</v>
      </c>
      <c r="S139" s="6">
        <v>25</v>
      </c>
      <c r="T139" s="6">
        <v>25</v>
      </c>
      <c r="U139" s="6">
        <v>25</v>
      </c>
      <c r="V139" s="6">
        <v>100</v>
      </c>
      <c r="W139" s="6">
        <v>25</v>
      </c>
      <c r="X139" s="6">
        <v>25</v>
      </c>
      <c r="Y139" s="6">
        <v>25</v>
      </c>
      <c r="Z139" s="6">
        <v>25</v>
      </c>
      <c r="AA139" s="6">
        <v>100</v>
      </c>
      <c r="AB139" s="21">
        <f t="shared" si="13"/>
        <v>1</v>
      </c>
      <c r="AC139" s="23">
        <f t="shared" si="14"/>
        <v>1</v>
      </c>
      <c r="AD139" s="24" t="str">
        <f t="shared" si="15"/>
        <v>85% a 100%</v>
      </c>
      <c r="AE139" s="26" t="str">
        <f t="shared" si="16"/>
        <v>176816678000101</v>
      </c>
      <c r="AF139" s="26" t="str">
        <f>VLOOKUP(Tabla1[[#This Row],[RUC PROGRAMAS]],Tabla13[[RUC PROGRAMAS]:[Codificado Reportado
USD]],1,0)</f>
        <v>176816678000101</v>
      </c>
      <c r="AG139" s="6">
        <v>1069238.1499999999</v>
      </c>
      <c r="AH139" s="6">
        <v>1065503.43</v>
      </c>
      <c r="AI139" s="21">
        <f t="shared" si="17"/>
        <v>0.99650712051379764</v>
      </c>
      <c r="AJ139" s="26" t="str">
        <f t="shared" si="18"/>
        <v>85% a 100%</v>
      </c>
      <c r="AK139" s="6">
        <v>1069238.1499999999</v>
      </c>
      <c r="AL139" s="6">
        <v>1065503.4299999997</v>
      </c>
      <c r="AM139" s="5" t="s">
        <v>662</v>
      </c>
      <c r="AN139" s="5" t="s">
        <v>124</v>
      </c>
      <c r="AO139" s="5" t="s">
        <v>2743</v>
      </c>
      <c r="AP139" s="5" t="s">
        <v>2749</v>
      </c>
      <c r="AQ139" s="5" t="s">
        <v>1925</v>
      </c>
      <c r="AR139" s="5" t="s">
        <v>1623</v>
      </c>
      <c r="AS139" s="7">
        <v>44587.617662037002</v>
      </c>
      <c r="AT139" s="10"/>
    </row>
    <row r="140" spans="1:46" s="1" customFormat="1" ht="50" customHeight="1">
      <c r="A140" s="9">
        <v>2021</v>
      </c>
      <c r="B140" s="5" t="s">
        <v>1094</v>
      </c>
      <c r="C140" s="5" t="str">
        <f>VLOOKUP(Tabla1[[#This Row],[RUC]],[1]ENTIDADES!$A$2:$I$191,2,0)</f>
        <v>GABINETE SECTORIAL DE EDUCACIÓN</v>
      </c>
      <c r="D140" s="5" t="s">
        <v>2699</v>
      </c>
      <c r="E140" s="5" t="str">
        <f>VLOOKUP(Tabla1[[#This Row],[RUC]],[1]ENTIDADES!$A$2:$I$191,4,0)</f>
        <v>ZONA 9</v>
      </c>
      <c r="F140" s="5" t="s">
        <v>1631</v>
      </c>
      <c r="G140" s="5" t="s">
        <v>2360</v>
      </c>
      <c r="H140" s="29" t="s">
        <v>2771</v>
      </c>
      <c r="I140" s="5">
        <v>1</v>
      </c>
      <c r="J140" s="4">
        <v>1</v>
      </c>
      <c r="K140" s="5" t="s">
        <v>55</v>
      </c>
      <c r="L140" s="5" t="s">
        <v>2773</v>
      </c>
      <c r="M140" s="4">
        <v>7</v>
      </c>
      <c r="N140" s="5" t="s">
        <v>1817</v>
      </c>
      <c r="O140" s="5" t="s">
        <v>2282</v>
      </c>
      <c r="P140" s="5" t="s">
        <v>2125</v>
      </c>
      <c r="Q140" s="6">
        <v>1</v>
      </c>
      <c r="R140" s="6">
        <v>25</v>
      </c>
      <c r="S140" s="6">
        <v>25</v>
      </c>
      <c r="T140" s="6">
        <v>25</v>
      </c>
      <c r="U140" s="6">
        <v>25</v>
      </c>
      <c r="V140" s="6">
        <v>100</v>
      </c>
      <c r="W140" s="6">
        <v>25</v>
      </c>
      <c r="X140" s="6">
        <v>25</v>
      </c>
      <c r="Y140" s="6">
        <v>25</v>
      </c>
      <c r="Z140" s="6">
        <v>25</v>
      </c>
      <c r="AA140" s="6">
        <v>100</v>
      </c>
      <c r="AB140" s="21">
        <f t="shared" si="13"/>
        <v>1</v>
      </c>
      <c r="AC140" s="23">
        <f t="shared" si="14"/>
        <v>1</v>
      </c>
      <c r="AD140" s="24" t="str">
        <f t="shared" si="15"/>
        <v>85% a 100%</v>
      </c>
      <c r="AE140" s="26" t="str">
        <f t="shared" si="16"/>
        <v>176816678000155</v>
      </c>
      <c r="AF140" s="26" t="str">
        <f>VLOOKUP(Tabla1[[#This Row],[RUC PROGRAMAS]],Tabla13[[RUC PROGRAMAS]:[Codificado Reportado
USD]],1,0)</f>
        <v>176816678000155</v>
      </c>
      <c r="AG140" s="6">
        <v>1267604.3799999999</v>
      </c>
      <c r="AH140" s="6">
        <v>1267603.3799999999</v>
      </c>
      <c r="AI140" s="21">
        <f t="shared" si="17"/>
        <v>0.99999921111033085</v>
      </c>
      <c r="AJ140" s="26" t="str">
        <f t="shared" si="18"/>
        <v>85% a 100%</v>
      </c>
      <c r="AK140" s="6">
        <v>1267604.3800000004</v>
      </c>
      <c r="AL140" s="6">
        <v>1267603.3800000004</v>
      </c>
      <c r="AM140" s="5" t="s">
        <v>2215</v>
      </c>
      <c r="AN140" s="5" t="s">
        <v>2727</v>
      </c>
      <c r="AO140" s="5" t="s">
        <v>1375</v>
      </c>
      <c r="AP140" s="5" t="s">
        <v>1468</v>
      </c>
      <c r="AQ140" s="5" t="s">
        <v>1925</v>
      </c>
      <c r="AR140" s="5" t="s">
        <v>1623</v>
      </c>
      <c r="AS140" s="7">
        <v>44587.617442129602</v>
      </c>
      <c r="AT140" s="10"/>
    </row>
    <row r="141" spans="1:46" s="1" customFormat="1" ht="50" customHeight="1">
      <c r="A141" s="9">
        <v>2021</v>
      </c>
      <c r="B141" s="5" t="s">
        <v>2224</v>
      </c>
      <c r="C141" s="5" t="str">
        <f>VLOOKUP(Tabla1[[#This Row],[RUC]],[1]ENTIDADES!$A$2:$I$191,2,0)</f>
        <v>GABINETE SECTORIAL SOCIAL</v>
      </c>
      <c r="D141" s="5" t="s">
        <v>1601</v>
      </c>
      <c r="E141" s="5" t="str">
        <f>VLOOKUP(Tabla1[[#This Row],[RUC]],[1]ENTIDADES!$A$2:$I$191,4,0)</f>
        <v>ZONA 8</v>
      </c>
      <c r="F141" s="5" t="s">
        <v>2220</v>
      </c>
      <c r="G141" s="5" t="s">
        <v>748</v>
      </c>
      <c r="H141" s="29" t="s">
        <v>2770</v>
      </c>
      <c r="I141" s="5">
        <v>3</v>
      </c>
      <c r="J141" s="4">
        <v>7</v>
      </c>
      <c r="K141" s="5" t="s">
        <v>2274</v>
      </c>
      <c r="L141" s="5" t="s">
        <v>2773</v>
      </c>
      <c r="M141" s="4">
        <v>6</v>
      </c>
      <c r="N141" s="5" t="s">
        <v>2744</v>
      </c>
      <c r="O141" s="5" t="s">
        <v>2185</v>
      </c>
      <c r="P141" s="5" t="s">
        <v>2125</v>
      </c>
      <c r="Q141" s="6">
        <v>89.37</v>
      </c>
      <c r="R141" s="6">
        <v>0.25</v>
      </c>
      <c r="S141" s="6">
        <v>0.25</v>
      </c>
      <c r="T141" s="6">
        <v>0.25</v>
      </c>
      <c r="U141" s="6">
        <v>0.25</v>
      </c>
      <c r="V141" s="6">
        <v>1</v>
      </c>
      <c r="W141" s="6">
        <v>0.16</v>
      </c>
      <c r="X141" s="6">
        <v>0.25</v>
      </c>
      <c r="Y141" s="6">
        <v>0.23</v>
      </c>
      <c r="Z141" s="6">
        <v>0.3</v>
      </c>
      <c r="AA141" s="6">
        <v>0.94</v>
      </c>
      <c r="AB141" s="21">
        <f t="shared" si="13"/>
        <v>0.94</v>
      </c>
      <c r="AC141" s="23">
        <f t="shared" si="14"/>
        <v>0.94</v>
      </c>
      <c r="AD141" s="24" t="str">
        <f t="shared" si="15"/>
        <v>85% a 100%</v>
      </c>
      <c r="AE141" s="26" t="str">
        <f t="shared" si="16"/>
        <v>096859554000101</v>
      </c>
      <c r="AF141" s="26" t="str">
        <f>VLOOKUP(Tabla1[[#This Row],[RUC PROGRAMAS]],Tabla13[[RUC PROGRAMAS]:[Codificado Reportado
USD]],1,0)</f>
        <v>096859554000101</v>
      </c>
      <c r="AG141" s="6">
        <v>5115105.58</v>
      </c>
      <c r="AH141" s="6">
        <v>4847440.82</v>
      </c>
      <c r="AI141" s="21">
        <f t="shared" si="17"/>
        <v>0.94767170377742238</v>
      </c>
      <c r="AJ141" s="26" t="str">
        <f t="shared" si="18"/>
        <v>85% a 100%</v>
      </c>
      <c r="AK141" s="6">
        <v>7517029.5500000007</v>
      </c>
      <c r="AL141" s="6">
        <v>7089682.0200000005</v>
      </c>
      <c r="AM141" s="5" t="s">
        <v>2519</v>
      </c>
      <c r="AN141" s="5" t="s">
        <v>1908</v>
      </c>
      <c r="AO141" s="5" t="s">
        <v>1616</v>
      </c>
      <c r="AP141" s="5" t="s">
        <v>2728</v>
      </c>
      <c r="AQ141" s="5" t="s">
        <v>831</v>
      </c>
      <c r="AR141" s="5" t="s">
        <v>87</v>
      </c>
      <c r="AS141" s="7">
        <v>44589.645023148201</v>
      </c>
      <c r="AT141" s="10"/>
    </row>
    <row r="142" spans="1:46" s="1" customFormat="1" ht="50" customHeight="1">
      <c r="A142" s="9">
        <v>2021</v>
      </c>
      <c r="B142" s="5" t="s">
        <v>2224</v>
      </c>
      <c r="C142" s="5" t="str">
        <f>VLOOKUP(Tabla1[[#This Row],[RUC]],[1]ENTIDADES!$A$2:$I$191,2,0)</f>
        <v>GABINETE SECTORIAL SOCIAL</v>
      </c>
      <c r="D142" s="5" t="s">
        <v>1601</v>
      </c>
      <c r="E142" s="5" t="str">
        <f>VLOOKUP(Tabla1[[#This Row],[RUC]],[1]ENTIDADES!$A$2:$I$191,4,0)</f>
        <v>ZONA 8</v>
      </c>
      <c r="F142" s="5" t="s">
        <v>1631</v>
      </c>
      <c r="G142" s="5" t="s">
        <v>2726</v>
      </c>
      <c r="H142" s="29" t="s">
        <v>2771</v>
      </c>
      <c r="I142" s="5">
        <v>1</v>
      </c>
      <c r="J142" s="4">
        <v>1</v>
      </c>
      <c r="K142" s="5" t="s">
        <v>55</v>
      </c>
      <c r="L142" s="5" t="s">
        <v>2773</v>
      </c>
      <c r="M142" s="4">
        <v>6</v>
      </c>
      <c r="N142" s="5" t="s">
        <v>2744</v>
      </c>
      <c r="O142" s="5" t="s">
        <v>80</v>
      </c>
      <c r="P142" s="5" t="s">
        <v>227</v>
      </c>
      <c r="Q142" s="6">
        <v>0</v>
      </c>
      <c r="R142" s="6">
        <v>281433</v>
      </c>
      <c r="S142" s="6">
        <v>281053</v>
      </c>
      <c r="T142" s="6">
        <v>280642</v>
      </c>
      <c r="U142" s="6">
        <v>279992</v>
      </c>
      <c r="V142" s="6">
        <v>1123120</v>
      </c>
      <c r="W142" s="6">
        <v>700043</v>
      </c>
      <c r="X142" s="6">
        <v>527568</v>
      </c>
      <c r="Y142" s="6">
        <v>24286</v>
      </c>
      <c r="Z142" s="6">
        <v>149675</v>
      </c>
      <c r="AA142" s="6">
        <v>1401572</v>
      </c>
      <c r="AB142" s="21">
        <f t="shared" si="13"/>
        <v>1.2479272027922217</v>
      </c>
      <c r="AC142" s="23">
        <f t="shared" si="14"/>
        <v>1</v>
      </c>
      <c r="AD142" s="24" t="str">
        <f t="shared" si="15"/>
        <v>85% a 100%</v>
      </c>
      <c r="AE142" s="26" t="str">
        <f t="shared" si="16"/>
        <v>096859554000155</v>
      </c>
      <c r="AF142" s="26" t="str">
        <f>VLOOKUP(Tabla1[[#This Row],[RUC PROGRAMAS]],Tabla13[[RUC PROGRAMAS]:[Codificado Reportado
USD]],1,0)</f>
        <v>096859554000155</v>
      </c>
      <c r="AG142" s="6">
        <v>4225821.2300000004</v>
      </c>
      <c r="AH142" s="6">
        <v>3752973.46</v>
      </c>
      <c r="AI142" s="21">
        <f t="shared" si="17"/>
        <v>0.8881051174992558</v>
      </c>
      <c r="AJ142" s="26" t="str">
        <f t="shared" si="18"/>
        <v>85% a 100%</v>
      </c>
      <c r="AK142" s="6">
        <v>2125991.4</v>
      </c>
      <c r="AL142" s="6">
        <v>1793033.8399999999</v>
      </c>
      <c r="AM142" s="5" t="s">
        <v>526</v>
      </c>
      <c r="AN142" s="5" t="s">
        <v>1683</v>
      </c>
      <c r="AO142" s="5" t="s">
        <v>963</v>
      </c>
      <c r="AP142" s="5" t="s">
        <v>1349</v>
      </c>
      <c r="AQ142" s="5" t="s">
        <v>831</v>
      </c>
      <c r="AR142" s="5" t="s">
        <v>87</v>
      </c>
      <c r="AS142" s="7">
        <v>44589.650115740696</v>
      </c>
      <c r="AT142" s="10"/>
    </row>
    <row r="143" spans="1:46" s="1" customFormat="1" ht="50" customHeight="1">
      <c r="A143" s="9">
        <v>2021</v>
      </c>
      <c r="B143" s="5" t="s">
        <v>2224</v>
      </c>
      <c r="C143" s="5" t="str">
        <f>VLOOKUP(Tabla1[[#This Row],[RUC]],[1]ENTIDADES!$A$2:$I$191,2,0)</f>
        <v>GABINETE SECTORIAL SOCIAL</v>
      </c>
      <c r="D143" s="5" t="s">
        <v>1601</v>
      </c>
      <c r="E143" s="5" t="str">
        <f>VLOOKUP(Tabla1[[#This Row],[RUC]],[1]ENTIDADES!$A$2:$I$191,4,0)</f>
        <v>ZONA 8</v>
      </c>
      <c r="F143" s="5" t="s">
        <v>510</v>
      </c>
      <c r="G143" s="5" t="s">
        <v>1661</v>
      </c>
      <c r="H143" s="29" t="s">
        <v>2771</v>
      </c>
      <c r="I143" s="5">
        <v>1</v>
      </c>
      <c r="J143" s="4">
        <v>1</v>
      </c>
      <c r="K143" s="5" t="s">
        <v>55</v>
      </c>
      <c r="L143" s="5" t="s">
        <v>2773</v>
      </c>
      <c r="M143" s="4">
        <v>6</v>
      </c>
      <c r="N143" s="5" t="s">
        <v>2744</v>
      </c>
      <c r="O143" s="5" t="s">
        <v>188</v>
      </c>
      <c r="P143" s="5" t="s">
        <v>227</v>
      </c>
      <c r="Q143" s="6">
        <v>0</v>
      </c>
      <c r="R143" s="6">
        <v>0</v>
      </c>
      <c r="S143" s="6">
        <v>0</v>
      </c>
      <c r="T143" s="6">
        <v>0</v>
      </c>
      <c r="U143" s="6">
        <v>0</v>
      </c>
      <c r="V143" s="6">
        <v>0</v>
      </c>
      <c r="W143" s="6">
        <v>0</v>
      </c>
      <c r="X143" s="6">
        <v>0</v>
      </c>
      <c r="Y143" s="6">
        <v>0</v>
      </c>
      <c r="Z143" s="6">
        <v>0</v>
      </c>
      <c r="AA143" s="6">
        <v>0</v>
      </c>
      <c r="AB143" s="21" t="e">
        <f t="shared" si="13"/>
        <v>#DIV/0!</v>
      </c>
      <c r="AC143" s="23" t="e">
        <f t="shared" si="14"/>
        <v>#DIV/0!</v>
      </c>
      <c r="AD143" s="24" t="e">
        <f t="shared" si="15"/>
        <v>#DIV/0!</v>
      </c>
      <c r="AE143" s="26" t="str">
        <f t="shared" si="16"/>
        <v>096859554000156</v>
      </c>
      <c r="AF143" s="26" t="e">
        <f>VLOOKUP(Tabla1[[#This Row],[RUC PROGRAMAS]],Tabla13[[RUC PROGRAMAS]:[Codificado Reportado
USD]],1,0)</f>
        <v>#N/A</v>
      </c>
      <c r="AG143" s="6">
        <v>0</v>
      </c>
      <c r="AH143" s="6">
        <v>0</v>
      </c>
      <c r="AI143" s="21" t="e">
        <f t="shared" si="17"/>
        <v>#DIV/0!</v>
      </c>
      <c r="AJ143" s="26" t="e">
        <f t="shared" si="18"/>
        <v>#DIV/0!</v>
      </c>
      <c r="AK143" s="6">
        <v>0</v>
      </c>
      <c r="AL143" s="6">
        <v>0</v>
      </c>
      <c r="AM143" s="5" t="s">
        <v>905</v>
      </c>
      <c r="AN143" s="5" t="s">
        <v>905</v>
      </c>
      <c r="AO143" s="5" t="s">
        <v>905</v>
      </c>
      <c r="AP143" s="5" t="s">
        <v>905</v>
      </c>
      <c r="AQ143" s="5" t="s">
        <v>831</v>
      </c>
      <c r="AR143" s="5" t="s">
        <v>87</v>
      </c>
      <c r="AS143" s="7">
        <v>44588.947048611102</v>
      </c>
      <c r="AT143" s="10"/>
    </row>
    <row r="144" spans="1:46" s="1" customFormat="1" ht="50" customHeight="1">
      <c r="A144" s="9">
        <v>2021</v>
      </c>
      <c r="B144" s="5" t="s">
        <v>2224</v>
      </c>
      <c r="C144" s="5" t="str">
        <f>VLOOKUP(Tabla1[[#This Row],[RUC]],[1]ENTIDADES!$A$2:$I$191,2,0)</f>
        <v>GABINETE SECTORIAL SOCIAL</v>
      </c>
      <c r="D144" s="5" t="s">
        <v>1601</v>
      </c>
      <c r="E144" s="5" t="str">
        <f>VLOOKUP(Tabla1[[#This Row],[RUC]],[1]ENTIDADES!$A$2:$I$191,4,0)</f>
        <v>ZONA 8</v>
      </c>
      <c r="F144" s="5" t="s">
        <v>1057</v>
      </c>
      <c r="G144" s="5" t="s">
        <v>180</v>
      </c>
      <c r="H144" s="29" t="s">
        <v>2771</v>
      </c>
      <c r="I144" s="5">
        <v>1</v>
      </c>
      <c r="J144" s="4">
        <v>1</v>
      </c>
      <c r="K144" s="5" t="s">
        <v>55</v>
      </c>
      <c r="L144" s="5" t="s">
        <v>2773</v>
      </c>
      <c r="M144" s="4">
        <v>6</v>
      </c>
      <c r="N144" s="5" t="s">
        <v>2744</v>
      </c>
      <c r="O144" s="5" t="s">
        <v>2424</v>
      </c>
      <c r="P144" s="5" t="s">
        <v>227</v>
      </c>
      <c r="Q144" s="6">
        <v>6</v>
      </c>
      <c r="R144" s="6">
        <v>1</v>
      </c>
      <c r="S144" s="6">
        <v>1</v>
      </c>
      <c r="T144" s="6">
        <v>1</v>
      </c>
      <c r="U144" s="6">
        <v>2</v>
      </c>
      <c r="V144" s="6">
        <v>5</v>
      </c>
      <c r="W144" s="6">
        <v>1</v>
      </c>
      <c r="X144" s="6">
        <v>2</v>
      </c>
      <c r="Y144" s="6">
        <v>1</v>
      </c>
      <c r="Z144" s="6">
        <v>2</v>
      </c>
      <c r="AA144" s="6">
        <v>6</v>
      </c>
      <c r="AB144" s="21">
        <f t="shared" si="13"/>
        <v>1.2</v>
      </c>
      <c r="AC144" s="23">
        <f t="shared" si="14"/>
        <v>1</v>
      </c>
      <c r="AD144" s="24" t="str">
        <f t="shared" si="15"/>
        <v>85% a 100%</v>
      </c>
      <c r="AE144" s="26" t="str">
        <f t="shared" si="16"/>
        <v>096859554000186</v>
      </c>
      <c r="AF144" s="26" t="str">
        <f>VLOOKUP(Tabla1[[#This Row],[RUC PROGRAMAS]],Tabla13[[RUC PROGRAMAS]:[Codificado Reportado
USD]],1,0)</f>
        <v>096859554000186</v>
      </c>
      <c r="AG144" s="6">
        <v>352985.56</v>
      </c>
      <c r="AH144" s="6">
        <v>330521.15000000002</v>
      </c>
      <c r="AI144" s="21">
        <f t="shared" si="17"/>
        <v>0.93635884142116188</v>
      </c>
      <c r="AJ144" s="26" t="str">
        <f t="shared" si="18"/>
        <v>85% a 100%</v>
      </c>
      <c r="AK144" s="6">
        <v>50891.420000000006</v>
      </c>
      <c r="AL144" s="6">
        <v>48219.570000000007</v>
      </c>
      <c r="AM144" s="5" t="s">
        <v>1404</v>
      </c>
      <c r="AN144" s="5" t="s">
        <v>277</v>
      </c>
      <c r="AO144" s="5" t="s">
        <v>1499</v>
      </c>
      <c r="AP144" s="5" t="s">
        <v>2730</v>
      </c>
      <c r="AQ144" s="5" t="s">
        <v>831</v>
      </c>
      <c r="AR144" s="5" t="s">
        <v>87</v>
      </c>
      <c r="AS144" s="7">
        <v>44589.654097222199</v>
      </c>
      <c r="AT144" s="10"/>
    </row>
    <row r="145" spans="1:46" s="1" customFormat="1" ht="50" customHeight="1">
      <c r="A145" s="9">
        <v>2021</v>
      </c>
      <c r="B145" s="5" t="s">
        <v>2211</v>
      </c>
      <c r="C145" s="5" t="str">
        <f>VLOOKUP(Tabla1[[#This Row],[RUC]],[1]ENTIDADES!$A$2:$I$191,2,0)</f>
        <v>GABINETE SECTORIAL PRODUCTIVO</v>
      </c>
      <c r="D145" s="5" t="s">
        <v>1860</v>
      </c>
      <c r="E145" s="5" t="str">
        <f>VLOOKUP(Tabla1[[#This Row],[RUC]],[1]ENTIDADES!$A$2:$I$191,4,0)</f>
        <v>ZONA 9</v>
      </c>
      <c r="F145" s="5" t="s">
        <v>2220</v>
      </c>
      <c r="G145" s="5" t="s">
        <v>748</v>
      </c>
      <c r="H145" s="29" t="s">
        <v>2770</v>
      </c>
      <c r="I145" s="5">
        <v>1</v>
      </c>
      <c r="J145" s="4">
        <v>3</v>
      </c>
      <c r="K145" s="5" t="s">
        <v>2235</v>
      </c>
      <c r="L145" s="5" t="s">
        <v>2776</v>
      </c>
      <c r="M145" s="4">
        <v>14</v>
      </c>
      <c r="N145" s="5" t="s">
        <v>2573</v>
      </c>
      <c r="O145" s="5" t="s">
        <v>757</v>
      </c>
      <c r="P145" s="5" t="s">
        <v>227</v>
      </c>
      <c r="Q145" s="6">
        <v>0</v>
      </c>
      <c r="R145" s="6">
        <v>180</v>
      </c>
      <c r="S145" s="6">
        <v>182</v>
      </c>
      <c r="T145" s="6">
        <v>184</v>
      </c>
      <c r="U145" s="6">
        <v>184</v>
      </c>
      <c r="V145" s="6">
        <v>730</v>
      </c>
      <c r="W145" s="6">
        <v>174</v>
      </c>
      <c r="X145" s="6">
        <v>176</v>
      </c>
      <c r="Y145" s="6">
        <v>143</v>
      </c>
      <c r="Z145" s="6">
        <v>184</v>
      </c>
      <c r="AA145" s="6">
        <v>677</v>
      </c>
      <c r="AB145" s="21">
        <f t="shared" si="13"/>
        <v>0.92739726027397262</v>
      </c>
      <c r="AC145" s="23">
        <f t="shared" si="14"/>
        <v>0.92739726027397262</v>
      </c>
      <c r="AD145" s="24" t="str">
        <f t="shared" si="15"/>
        <v>85% a 100%</v>
      </c>
      <c r="AE145" s="26" t="str">
        <f t="shared" si="16"/>
        <v>176804513000101</v>
      </c>
      <c r="AF145" s="26" t="str">
        <f>VLOOKUP(Tabla1[[#This Row],[RUC PROGRAMAS]],Tabla13[[RUC PROGRAMAS]:[Codificado Reportado
USD]],1,0)</f>
        <v>176804513000101</v>
      </c>
      <c r="AG145" s="6">
        <v>882267.92</v>
      </c>
      <c r="AH145" s="6">
        <v>837731.68</v>
      </c>
      <c r="AI145" s="21">
        <f t="shared" si="17"/>
        <v>0.94952073061888054</v>
      </c>
      <c r="AJ145" s="26" t="str">
        <f t="shared" si="18"/>
        <v>85% a 100%</v>
      </c>
      <c r="AK145" s="6">
        <v>1940621.71</v>
      </c>
      <c r="AL145" s="6">
        <v>1896085.47</v>
      </c>
      <c r="AM145" s="5" t="s">
        <v>947</v>
      </c>
      <c r="AN145" s="5" t="s">
        <v>2139</v>
      </c>
      <c r="AO145" s="5" t="s">
        <v>69</v>
      </c>
      <c r="AP145" s="5" t="s">
        <v>1584</v>
      </c>
      <c r="AQ145" s="5" t="s">
        <v>474</v>
      </c>
      <c r="AR145" s="5" t="s">
        <v>1304</v>
      </c>
      <c r="AS145" s="7">
        <v>44587.858437499999</v>
      </c>
      <c r="AT145" s="10"/>
    </row>
    <row r="146" spans="1:46" s="1" customFormat="1" ht="50" customHeight="1">
      <c r="A146" s="9">
        <v>2021</v>
      </c>
      <c r="B146" s="5" t="s">
        <v>2211</v>
      </c>
      <c r="C146" s="5" t="str">
        <f>VLOOKUP(Tabla1[[#This Row],[RUC]],[1]ENTIDADES!$A$2:$I$191,2,0)</f>
        <v>GABINETE SECTORIAL PRODUCTIVO</v>
      </c>
      <c r="D146" s="5" t="s">
        <v>1860</v>
      </c>
      <c r="E146" s="5" t="str">
        <f>VLOOKUP(Tabla1[[#This Row],[RUC]],[1]ENTIDADES!$A$2:$I$191,4,0)</f>
        <v>ZONA 9</v>
      </c>
      <c r="F146" s="5" t="s">
        <v>1631</v>
      </c>
      <c r="G146" s="5" t="s">
        <v>2322</v>
      </c>
      <c r="H146" s="29" t="s">
        <v>2771</v>
      </c>
      <c r="I146" s="5">
        <v>1</v>
      </c>
      <c r="J146" s="4">
        <v>3</v>
      </c>
      <c r="K146" s="5" t="s">
        <v>2235</v>
      </c>
      <c r="L146" s="5" t="s">
        <v>2775</v>
      </c>
      <c r="M146" s="4">
        <v>12</v>
      </c>
      <c r="N146" s="5" t="s">
        <v>2176</v>
      </c>
      <c r="O146" s="5" t="s">
        <v>459</v>
      </c>
      <c r="P146" s="5" t="s">
        <v>227</v>
      </c>
      <c r="Q146" s="6">
        <v>0</v>
      </c>
      <c r="R146" s="6">
        <v>2</v>
      </c>
      <c r="S146" s="6">
        <v>2</v>
      </c>
      <c r="T146" s="6">
        <v>2</v>
      </c>
      <c r="U146" s="6">
        <v>2</v>
      </c>
      <c r="V146" s="6">
        <v>8</v>
      </c>
      <c r="W146" s="6">
        <v>2</v>
      </c>
      <c r="X146" s="6">
        <v>2</v>
      </c>
      <c r="Y146" s="6">
        <v>2</v>
      </c>
      <c r="Z146" s="6">
        <v>2</v>
      </c>
      <c r="AA146" s="6">
        <v>8</v>
      </c>
      <c r="AB146" s="21">
        <f t="shared" si="13"/>
        <v>1</v>
      </c>
      <c r="AC146" s="23">
        <f t="shared" si="14"/>
        <v>1</v>
      </c>
      <c r="AD146" s="24" t="str">
        <f t="shared" si="15"/>
        <v>85% a 100%</v>
      </c>
      <c r="AE146" s="26" t="str">
        <f t="shared" si="16"/>
        <v>176804513000155</v>
      </c>
      <c r="AF146" s="26" t="str">
        <f>VLOOKUP(Tabla1[[#This Row],[RUC PROGRAMAS]],Tabla13[[RUC PROGRAMAS]:[Codificado Reportado
USD]],1,0)</f>
        <v>176804513000155</v>
      </c>
      <c r="AG146" s="6">
        <v>1183896.1499999999</v>
      </c>
      <c r="AH146" s="6">
        <v>1149274.18</v>
      </c>
      <c r="AI146" s="21">
        <f t="shared" si="17"/>
        <v>0.97075590625072983</v>
      </c>
      <c r="AJ146" s="26" t="str">
        <f t="shared" si="18"/>
        <v>85% a 100%</v>
      </c>
      <c r="AK146" s="6">
        <v>125542.36</v>
      </c>
      <c r="AL146" s="6">
        <v>90920.389999999985</v>
      </c>
      <c r="AM146" s="5" t="s">
        <v>1283</v>
      </c>
      <c r="AN146" s="5" t="s">
        <v>866</v>
      </c>
      <c r="AO146" s="5" t="s">
        <v>1915</v>
      </c>
      <c r="AP146" s="5" t="s">
        <v>2096</v>
      </c>
      <c r="AQ146" s="5" t="s">
        <v>474</v>
      </c>
      <c r="AR146" s="5" t="s">
        <v>1304</v>
      </c>
      <c r="AS146" s="7">
        <v>44587.862280092602</v>
      </c>
      <c r="AT146" s="10"/>
    </row>
    <row r="147" spans="1:46" s="1" customFormat="1" ht="50" customHeight="1">
      <c r="A147" s="9">
        <v>2021</v>
      </c>
      <c r="B147" s="5" t="s">
        <v>498</v>
      </c>
      <c r="C147" s="5" t="str">
        <f>VLOOKUP(Tabla1[[#This Row],[RUC]],[1]ENTIDADES!$A$2:$I$191,2,0)</f>
        <v>GABINETE SECTORIAL DE EDUCACIÓN</v>
      </c>
      <c r="D147" s="5" t="s">
        <v>2571</v>
      </c>
      <c r="E147" s="5" t="str">
        <f>VLOOKUP(Tabla1[[#This Row],[RUC]],[1]ENTIDADES!$A$2:$I$191,4,0)</f>
        <v>ZONA 9</v>
      </c>
      <c r="F147" s="5" t="s">
        <v>2220</v>
      </c>
      <c r="G147" s="5" t="s">
        <v>748</v>
      </c>
      <c r="H147" s="29" t="s">
        <v>2770</v>
      </c>
      <c r="I147" s="5">
        <v>3</v>
      </c>
      <c r="J147" s="4">
        <v>7</v>
      </c>
      <c r="K147" s="5" t="s">
        <v>2274</v>
      </c>
      <c r="L147" s="5" t="s">
        <v>2776</v>
      </c>
      <c r="M147" s="4">
        <v>14</v>
      </c>
      <c r="N147" s="5" t="s">
        <v>2573</v>
      </c>
      <c r="O147" s="5" t="s">
        <v>2185</v>
      </c>
      <c r="P147" s="5" t="s">
        <v>2125</v>
      </c>
      <c r="Q147" s="6">
        <v>99</v>
      </c>
      <c r="R147" s="6">
        <v>25</v>
      </c>
      <c r="S147" s="6">
        <v>25</v>
      </c>
      <c r="T147" s="6">
        <v>25</v>
      </c>
      <c r="U147" s="6">
        <v>25</v>
      </c>
      <c r="V147" s="6">
        <v>100</v>
      </c>
      <c r="W147" s="6">
        <v>21.79</v>
      </c>
      <c r="X147" s="6">
        <v>25.39</v>
      </c>
      <c r="Y147" s="6">
        <v>24.46</v>
      </c>
      <c r="Z147" s="6">
        <v>27.74</v>
      </c>
      <c r="AA147" s="6">
        <v>99.38</v>
      </c>
      <c r="AB147" s="21">
        <f t="shared" si="13"/>
        <v>0.99379999999999991</v>
      </c>
      <c r="AC147" s="23">
        <f t="shared" si="14"/>
        <v>0.99379999999999991</v>
      </c>
      <c r="AD147" s="24" t="str">
        <f t="shared" si="15"/>
        <v>85% a 100%</v>
      </c>
      <c r="AE147" s="26" t="str">
        <f t="shared" si="16"/>
        <v>176000600000101</v>
      </c>
      <c r="AF147" s="26" t="str">
        <f>VLOOKUP(Tabla1[[#This Row],[RUC PROGRAMAS]],Tabla13[[RUC PROGRAMAS]:[Codificado Reportado
USD]],1,0)</f>
        <v>176000600000101</v>
      </c>
      <c r="AG147" s="6">
        <v>2039095.79</v>
      </c>
      <c r="AH147" s="6">
        <v>2036419.79</v>
      </c>
      <c r="AI147" s="21">
        <f t="shared" si="17"/>
        <v>0.99868765360944622</v>
      </c>
      <c r="AJ147" s="26" t="str">
        <f t="shared" si="18"/>
        <v>85% a 100%</v>
      </c>
      <c r="AK147" s="6">
        <v>2039095.79</v>
      </c>
      <c r="AL147" s="6">
        <v>2036419.7900000003</v>
      </c>
      <c r="AM147" s="5" t="s">
        <v>1486</v>
      </c>
      <c r="AN147" s="5" t="s">
        <v>1486</v>
      </c>
      <c r="AO147" s="5" t="s">
        <v>1486</v>
      </c>
      <c r="AP147" s="5" t="s">
        <v>1486</v>
      </c>
      <c r="AQ147" s="5" t="s">
        <v>2632</v>
      </c>
      <c r="AR147" s="5" t="s">
        <v>1570</v>
      </c>
      <c r="AS147" s="7">
        <v>44581.517847222203</v>
      </c>
      <c r="AT147" s="10"/>
    </row>
    <row r="148" spans="1:46" s="1" customFormat="1" ht="50" customHeight="1">
      <c r="A148" s="9">
        <v>2021</v>
      </c>
      <c r="B148" s="5" t="s">
        <v>498</v>
      </c>
      <c r="C148" s="5" t="str">
        <f>VLOOKUP(Tabla1[[#This Row],[RUC]],[1]ENTIDADES!$A$2:$I$191,2,0)</f>
        <v>GABINETE SECTORIAL DE EDUCACIÓN</v>
      </c>
      <c r="D148" s="5" t="s">
        <v>2571</v>
      </c>
      <c r="E148" s="5" t="str">
        <f>VLOOKUP(Tabla1[[#This Row],[RUC]],[1]ENTIDADES!$A$2:$I$191,4,0)</f>
        <v>ZONA 9</v>
      </c>
      <c r="F148" s="5" t="s">
        <v>949</v>
      </c>
      <c r="G148" s="5" t="s">
        <v>1603</v>
      </c>
      <c r="H148" s="29" t="s">
        <v>2771</v>
      </c>
      <c r="I148" s="5">
        <v>1</v>
      </c>
      <c r="J148" s="4">
        <v>2</v>
      </c>
      <c r="K148" s="5" t="s">
        <v>2478</v>
      </c>
      <c r="L148" s="5" t="s">
        <v>2773</v>
      </c>
      <c r="M148" s="4">
        <v>8</v>
      </c>
      <c r="N148" s="5" t="s">
        <v>838</v>
      </c>
      <c r="O148" s="5" t="s">
        <v>1302</v>
      </c>
      <c r="P148" s="5" t="s">
        <v>2125</v>
      </c>
      <c r="Q148" s="6">
        <v>89</v>
      </c>
      <c r="R148" s="6">
        <v>25</v>
      </c>
      <c r="S148" s="6">
        <v>25</v>
      </c>
      <c r="T148" s="6">
        <v>25</v>
      </c>
      <c r="U148" s="6">
        <v>25</v>
      </c>
      <c r="V148" s="6">
        <v>100</v>
      </c>
      <c r="W148" s="6">
        <v>20.83</v>
      </c>
      <c r="X148" s="6">
        <v>21.5</v>
      </c>
      <c r="Y148" s="6">
        <v>23.09</v>
      </c>
      <c r="Z148" s="6">
        <v>29.28</v>
      </c>
      <c r="AA148" s="6">
        <v>94.7</v>
      </c>
      <c r="AB148" s="21">
        <f t="shared" si="13"/>
        <v>0.94700000000000006</v>
      </c>
      <c r="AC148" s="23">
        <f t="shared" si="14"/>
        <v>0.94700000000000006</v>
      </c>
      <c r="AD148" s="24" t="str">
        <f t="shared" si="15"/>
        <v>85% a 100%</v>
      </c>
      <c r="AE148" s="26" t="str">
        <f t="shared" si="16"/>
        <v>176000600000180</v>
      </c>
      <c r="AF148" s="26" t="str">
        <f>VLOOKUP(Tabla1[[#This Row],[RUC PROGRAMAS]],Tabla13[[RUC PROGRAMAS]:[Codificado Reportado
USD]],1,0)</f>
        <v>176000600000180</v>
      </c>
      <c r="AG148" s="6">
        <v>3095506.45</v>
      </c>
      <c r="AH148" s="6">
        <v>2907558.01</v>
      </c>
      <c r="AI148" s="21">
        <f t="shared" si="17"/>
        <v>0.93928346038497179</v>
      </c>
      <c r="AJ148" s="26" t="str">
        <f t="shared" si="18"/>
        <v>85% a 100%</v>
      </c>
      <c r="AK148" s="6">
        <v>3095506.4500000007</v>
      </c>
      <c r="AL148" s="6">
        <v>2907558.0100000002</v>
      </c>
      <c r="AM148" s="5" t="s">
        <v>948</v>
      </c>
      <c r="AN148" s="5" t="s">
        <v>889</v>
      </c>
      <c r="AO148" s="5" t="s">
        <v>1228</v>
      </c>
      <c r="AP148" s="5" t="s">
        <v>1228</v>
      </c>
      <c r="AQ148" s="5" t="s">
        <v>2632</v>
      </c>
      <c r="AR148" s="5" t="s">
        <v>1570</v>
      </c>
      <c r="AS148" s="7">
        <v>44581.526516203703</v>
      </c>
      <c r="AT148" s="10"/>
    </row>
    <row r="149" spans="1:46" s="1" customFormat="1" ht="50" customHeight="1">
      <c r="A149" s="9">
        <v>2021</v>
      </c>
      <c r="B149" s="5" t="s">
        <v>845</v>
      </c>
      <c r="C149" s="5" t="str">
        <f>VLOOKUP(Tabla1[[#This Row],[RUC]],[1]ENTIDADES!$A$2:$I$191,2,0)</f>
        <v>GABINETE SECTORIAL DE SEGURIDAD</v>
      </c>
      <c r="D149" s="5" t="s">
        <v>231</v>
      </c>
      <c r="E149" s="5" t="str">
        <f>VLOOKUP(Tabla1[[#This Row],[RUC]],[1]ENTIDADES!$A$2:$I$191,4,0)</f>
        <v>ZONA 8</v>
      </c>
      <c r="F149" s="5" t="s">
        <v>2220</v>
      </c>
      <c r="G149" s="5" t="s">
        <v>748</v>
      </c>
      <c r="H149" s="29" t="s">
        <v>2770</v>
      </c>
      <c r="I149" s="5">
        <v>3</v>
      </c>
      <c r="J149" s="4">
        <v>7</v>
      </c>
      <c r="K149" s="5" t="s">
        <v>2274</v>
      </c>
      <c r="L149" s="5" t="s">
        <v>2776</v>
      </c>
      <c r="M149" s="4">
        <v>14</v>
      </c>
      <c r="N149" s="5" t="s">
        <v>2573</v>
      </c>
      <c r="O149" s="5" t="s">
        <v>2185</v>
      </c>
      <c r="P149" s="5" t="s">
        <v>2125</v>
      </c>
      <c r="Q149" s="6">
        <v>100</v>
      </c>
      <c r="R149" s="6">
        <v>25</v>
      </c>
      <c r="S149" s="6">
        <v>25</v>
      </c>
      <c r="T149" s="6">
        <v>25</v>
      </c>
      <c r="U149" s="6">
        <v>25</v>
      </c>
      <c r="V149" s="6">
        <v>100</v>
      </c>
      <c r="W149" s="6">
        <v>10.46</v>
      </c>
      <c r="X149" s="6">
        <v>10.91</v>
      </c>
      <c r="Y149" s="6">
        <v>52.92</v>
      </c>
      <c r="Z149" s="6">
        <v>25.71</v>
      </c>
      <c r="AA149" s="6">
        <v>100</v>
      </c>
      <c r="AB149" s="21">
        <f t="shared" si="13"/>
        <v>1</v>
      </c>
      <c r="AC149" s="23">
        <f t="shared" si="14"/>
        <v>1</v>
      </c>
      <c r="AD149" s="24" t="str">
        <f t="shared" si="15"/>
        <v>85% a 100%</v>
      </c>
      <c r="AE149" s="26" t="str">
        <f t="shared" si="16"/>
        <v>096860897000101</v>
      </c>
      <c r="AF149" s="26" t="str">
        <f>VLOOKUP(Tabla1[[#This Row],[RUC PROGRAMAS]],Tabla13[[RUC PROGRAMAS]:[Codificado Reportado
USD]],1,0)</f>
        <v>096860897000101</v>
      </c>
      <c r="AG149" s="6">
        <v>3860257.95</v>
      </c>
      <c r="AH149" s="6">
        <v>3846030.87</v>
      </c>
      <c r="AI149" s="21">
        <f t="shared" si="17"/>
        <v>0.99631447426978292</v>
      </c>
      <c r="AJ149" s="26" t="str">
        <f t="shared" si="18"/>
        <v>85% a 100%</v>
      </c>
      <c r="AK149" s="6">
        <v>3860257.9499999997</v>
      </c>
      <c r="AL149" s="6">
        <v>3846030.87</v>
      </c>
      <c r="AM149" s="5" t="s">
        <v>1385</v>
      </c>
      <c r="AN149" s="5" t="s">
        <v>2287</v>
      </c>
      <c r="AO149" s="5" t="s">
        <v>1113</v>
      </c>
      <c r="AP149" s="5" t="s">
        <v>2672</v>
      </c>
      <c r="AQ149" s="5" t="s">
        <v>553</v>
      </c>
      <c r="AR149" s="5" t="s">
        <v>617</v>
      </c>
      <c r="AS149" s="7">
        <v>44592.430115740703</v>
      </c>
      <c r="AT149" s="10"/>
    </row>
    <row r="150" spans="1:46" s="1" customFormat="1" ht="50" customHeight="1">
      <c r="A150" s="9">
        <v>2021</v>
      </c>
      <c r="B150" s="5" t="s">
        <v>845</v>
      </c>
      <c r="C150" s="5" t="str">
        <f>VLOOKUP(Tabla1[[#This Row],[RUC]],[1]ENTIDADES!$A$2:$I$191,2,0)</f>
        <v>GABINETE SECTORIAL DE SEGURIDAD</v>
      </c>
      <c r="D150" s="5" t="s">
        <v>231</v>
      </c>
      <c r="E150" s="5" t="str">
        <f>VLOOKUP(Tabla1[[#This Row],[RUC]],[1]ENTIDADES!$A$2:$I$191,4,0)</f>
        <v>ZONA 8</v>
      </c>
      <c r="F150" s="5" t="s">
        <v>1057</v>
      </c>
      <c r="G150" s="5" t="s">
        <v>180</v>
      </c>
      <c r="H150" s="29" t="s">
        <v>2771</v>
      </c>
      <c r="I150" s="5">
        <v>3</v>
      </c>
      <c r="J150" s="4">
        <v>9</v>
      </c>
      <c r="K150" s="5" t="s">
        <v>2067</v>
      </c>
      <c r="L150" s="5" t="s">
        <v>2774</v>
      </c>
      <c r="M150" s="4">
        <v>10</v>
      </c>
      <c r="N150" s="5" t="s">
        <v>561</v>
      </c>
      <c r="O150" s="5" t="s">
        <v>2026</v>
      </c>
      <c r="P150" s="5" t="s">
        <v>2125</v>
      </c>
      <c r="Q150" s="6">
        <v>100</v>
      </c>
      <c r="R150" s="6">
        <v>0</v>
      </c>
      <c r="S150" s="6">
        <v>0</v>
      </c>
      <c r="T150" s="6">
        <v>0</v>
      </c>
      <c r="U150" s="6">
        <v>0</v>
      </c>
      <c r="V150" s="6">
        <v>0</v>
      </c>
      <c r="W150" s="6">
        <v>0</v>
      </c>
      <c r="X150" s="6">
        <v>0</v>
      </c>
      <c r="Y150" s="6">
        <v>0</v>
      </c>
      <c r="Z150" s="6">
        <v>0</v>
      </c>
      <c r="AA150" s="6">
        <v>0</v>
      </c>
      <c r="AB150" s="21" t="e">
        <f t="shared" si="13"/>
        <v>#DIV/0!</v>
      </c>
      <c r="AC150" s="23" t="e">
        <f t="shared" si="14"/>
        <v>#DIV/0!</v>
      </c>
      <c r="AD150" s="24" t="e">
        <f t="shared" si="15"/>
        <v>#DIV/0!</v>
      </c>
      <c r="AE150" s="26" t="str">
        <f t="shared" si="16"/>
        <v>096860897000186</v>
      </c>
      <c r="AF150" s="26" t="e">
        <f>VLOOKUP(Tabla1[[#This Row],[RUC PROGRAMAS]],Tabla13[[RUC PROGRAMAS]:[Codificado Reportado
USD]],1,0)</f>
        <v>#N/A</v>
      </c>
      <c r="AG150" s="6">
        <v>0</v>
      </c>
      <c r="AH150" s="6">
        <v>0</v>
      </c>
      <c r="AI150" s="21" t="e">
        <f t="shared" si="17"/>
        <v>#DIV/0!</v>
      </c>
      <c r="AJ150" s="26" t="e">
        <f t="shared" si="18"/>
        <v>#DIV/0!</v>
      </c>
      <c r="AK150" s="6">
        <v>0</v>
      </c>
      <c r="AL150" s="6">
        <v>0</v>
      </c>
      <c r="AM150" s="5" t="s">
        <v>2026</v>
      </c>
      <c r="AN150" s="5" t="s">
        <v>2026</v>
      </c>
      <c r="AO150" s="5"/>
      <c r="AP150" s="5" t="s">
        <v>2026</v>
      </c>
      <c r="AQ150" s="5" t="s">
        <v>553</v>
      </c>
      <c r="AR150" s="5" t="s">
        <v>617</v>
      </c>
      <c r="AS150" s="7">
        <v>44580.613425925898</v>
      </c>
      <c r="AT150" s="10"/>
    </row>
    <row r="151" spans="1:46" s="1" customFormat="1" ht="50" customHeight="1">
      <c r="A151" s="9">
        <v>2021</v>
      </c>
      <c r="B151" s="5" t="s">
        <v>845</v>
      </c>
      <c r="C151" s="5" t="str">
        <f>VLOOKUP(Tabla1[[#This Row],[RUC]],[1]ENTIDADES!$A$2:$I$191,2,0)</f>
        <v>GABINETE SECTORIAL DE SEGURIDAD</v>
      </c>
      <c r="D151" s="5" t="s">
        <v>231</v>
      </c>
      <c r="E151" s="5" t="str">
        <f>VLOOKUP(Tabla1[[#This Row],[RUC]],[1]ENTIDADES!$A$2:$I$191,4,0)</f>
        <v>ZONA 8</v>
      </c>
      <c r="F151" s="5" t="s">
        <v>1405</v>
      </c>
      <c r="G151" s="5" t="s">
        <v>2334</v>
      </c>
      <c r="H151" s="29" t="s">
        <v>2771</v>
      </c>
      <c r="I151" s="5">
        <v>3</v>
      </c>
      <c r="J151" s="4">
        <v>9</v>
      </c>
      <c r="K151" s="5" t="s">
        <v>2067</v>
      </c>
      <c r="L151" s="5" t="s">
        <v>2774</v>
      </c>
      <c r="M151" s="4">
        <v>10</v>
      </c>
      <c r="N151" s="5" t="s">
        <v>561</v>
      </c>
      <c r="O151" s="5" t="s">
        <v>1374</v>
      </c>
      <c r="P151" s="5" t="s">
        <v>2125</v>
      </c>
      <c r="Q151" s="6">
        <v>100</v>
      </c>
      <c r="R151" s="6">
        <v>63</v>
      </c>
      <c r="S151" s="6">
        <v>13</v>
      </c>
      <c r="T151" s="6">
        <v>12</v>
      </c>
      <c r="U151" s="6">
        <v>12</v>
      </c>
      <c r="V151" s="6">
        <v>100</v>
      </c>
      <c r="W151" s="6">
        <v>63.47</v>
      </c>
      <c r="X151" s="6">
        <v>14.16</v>
      </c>
      <c r="Y151" s="6">
        <v>10.119999999999999</v>
      </c>
      <c r="Z151" s="6">
        <v>12.25</v>
      </c>
      <c r="AA151" s="6">
        <v>100</v>
      </c>
      <c r="AB151" s="21">
        <f t="shared" si="13"/>
        <v>1</v>
      </c>
      <c r="AC151" s="23">
        <f t="shared" si="14"/>
        <v>1</v>
      </c>
      <c r="AD151" s="24" t="str">
        <f t="shared" si="15"/>
        <v>85% a 100%</v>
      </c>
      <c r="AE151" s="26" t="str">
        <f t="shared" si="16"/>
        <v>096860897000191</v>
      </c>
      <c r="AF151" s="26" t="str">
        <f>VLOOKUP(Tabla1[[#This Row],[RUC PROGRAMAS]],Tabla13[[RUC PROGRAMAS]:[Codificado Reportado
USD]],1,0)</f>
        <v>096860897000191</v>
      </c>
      <c r="AG151" s="6">
        <v>10018158.42</v>
      </c>
      <c r="AH151" s="6">
        <v>9930240.6699999999</v>
      </c>
      <c r="AI151" s="21">
        <f t="shared" si="17"/>
        <v>0.99122416053788054</v>
      </c>
      <c r="AJ151" s="26" t="str">
        <f t="shared" si="18"/>
        <v>85% a 100%</v>
      </c>
      <c r="AK151" s="6">
        <v>10018158.42</v>
      </c>
      <c r="AL151" s="6">
        <v>9930240.6699999981</v>
      </c>
      <c r="AM151" s="5" t="s">
        <v>1629</v>
      </c>
      <c r="AN151" s="5" t="s">
        <v>2637</v>
      </c>
      <c r="AO151" s="5" t="s">
        <v>2637</v>
      </c>
      <c r="AP151" s="5" t="s">
        <v>505</v>
      </c>
      <c r="AQ151" s="5" t="s">
        <v>553</v>
      </c>
      <c r="AR151" s="5" t="s">
        <v>617</v>
      </c>
      <c r="AS151" s="7">
        <v>44592.437199074098</v>
      </c>
      <c r="AT151" s="10"/>
    </row>
    <row r="152" spans="1:46" s="1" customFormat="1" ht="50" customHeight="1">
      <c r="A152" s="9">
        <v>2021</v>
      </c>
      <c r="B152" s="5" t="s">
        <v>135</v>
      </c>
      <c r="C152" s="5" t="str">
        <f>VLOOKUP(Tabla1[[#This Row],[RUC]],[1]ENTIDADES!$A$2:$I$191,2,0)</f>
        <v>GABINETE SECTORIAL PRODUCTIVO</v>
      </c>
      <c r="D152" s="5" t="s">
        <v>1588</v>
      </c>
      <c r="E152" s="5" t="str">
        <f>VLOOKUP(Tabla1[[#This Row],[RUC]],[1]ENTIDADES!$A$2:$I$191,4,0)</f>
        <v>ZONA 8</v>
      </c>
      <c r="F152" s="5" t="s">
        <v>2220</v>
      </c>
      <c r="G152" s="5" t="s">
        <v>748</v>
      </c>
      <c r="H152" s="29" t="s">
        <v>2770</v>
      </c>
      <c r="I152" s="5">
        <v>3</v>
      </c>
      <c r="J152" s="4">
        <v>7</v>
      </c>
      <c r="K152" s="5" t="s">
        <v>2274</v>
      </c>
      <c r="L152" s="5" t="s">
        <v>2776</v>
      </c>
      <c r="M152" s="4">
        <v>14</v>
      </c>
      <c r="N152" s="5" t="s">
        <v>2573</v>
      </c>
      <c r="O152" s="5" t="s">
        <v>531</v>
      </c>
      <c r="P152" s="5" t="s">
        <v>2125</v>
      </c>
      <c r="Q152" s="6">
        <v>93</v>
      </c>
      <c r="R152" s="6">
        <v>25</v>
      </c>
      <c r="S152" s="6">
        <v>25</v>
      </c>
      <c r="T152" s="6">
        <v>25</v>
      </c>
      <c r="U152" s="6">
        <v>25</v>
      </c>
      <c r="V152" s="6">
        <v>100</v>
      </c>
      <c r="W152" s="6">
        <v>22</v>
      </c>
      <c r="X152" s="6">
        <v>23</v>
      </c>
      <c r="Y152" s="6">
        <v>24</v>
      </c>
      <c r="Z152" s="6">
        <v>25</v>
      </c>
      <c r="AA152" s="6">
        <v>94</v>
      </c>
      <c r="AB152" s="21">
        <f t="shared" si="13"/>
        <v>0.94</v>
      </c>
      <c r="AC152" s="23">
        <f t="shared" si="14"/>
        <v>0.94</v>
      </c>
      <c r="AD152" s="24" t="str">
        <f t="shared" si="15"/>
        <v>85% a 100%</v>
      </c>
      <c r="AE152" s="26" t="str">
        <f t="shared" si="16"/>
        <v>096851804000101</v>
      </c>
      <c r="AF152" s="26" t="str">
        <f>VLOOKUP(Tabla1[[#This Row],[RUC PROGRAMAS]],Tabla13[[RUC PROGRAMAS]:[Codificado Reportado
USD]],1,0)</f>
        <v>096851804000101</v>
      </c>
      <c r="AG152" s="6">
        <v>713008.65</v>
      </c>
      <c r="AH152" s="6">
        <v>710456.78</v>
      </c>
      <c r="AI152" s="21">
        <f t="shared" si="17"/>
        <v>0.99642098311149518</v>
      </c>
      <c r="AJ152" s="26" t="str">
        <f t="shared" si="18"/>
        <v>85% a 100%</v>
      </c>
      <c r="AK152" s="6">
        <v>713008.65</v>
      </c>
      <c r="AL152" s="6">
        <v>710456.78</v>
      </c>
      <c r="AM152" s="5" t="s">
        <v>162</v>
      </c>
      <c r="AN152" s="5" t="s">
        <v>1903</v>
      </c>
      <c r="AO152" s="5" t="s">
        <v>1698</v>
      </c>
      <c r="AP152" s="5" t="s">
        <v>740</v>
      </c>
      <c r="AQ152" s="5" t="s">
        <v>1194</v>
      </c>
      <c r="AR152" s="5" t="s">
        <v>2173</v>
      </c>
      <c r="AS152" s="7">
        <v>44585.510416666701</v>
      </c>
      <c r="AT152" s="10"/>
    </row>
    <row r="153" spans="1:46" s="1" customFormat="1" ht="50" customHeight="1">
      <c r="A153" s="9">
        <v>2021</v>
      </c>
      <c r="B153" s="5" t="s">
        <v>135</v>
      </c>
      <c r="C153" s="5" t="str">
        <f>VLOOKUP(Tabla1[[#This Row],[RUC]],[1]ENTIDADES!$A$2:$I$191,2,0)</f>
        <v>GABINETE SECTORIAL PRODUCTIVO</v>
      </c>
      <c r="D153" s="5" t="s">
        <v>1588</v>
      </c>
      <c r="E153" s="5" t="str">
        <f>VLOOKUP(Tabla1[[#This Row],[RUC]],[1]ENTIDADES!$A$2:$I$191,4,0)</f>
        <v>ZONA 8</v>
      </c>
      <c r="F153" s="5" t="s">
        <v>1057</v>
      </c>
      <c r="G153" s="5" t="s">
        <v>180</v>
      </c>
      <c r="H153" s="29" t="s">
        <v>2771</v>
      </c>
      <c r="I153" s="5">
        <v>2</v>
      </c>
      <c r="J153" s="4">
        <v>5</v>
      </c>
      <c r="K153" s="5" t="s">
        <v>2602</v>
      </c>
      <c r="L153" s="5" t="s">
        <v>2775</v>
      </c>
      <c r="M153" s="4">
        <v>11</v>
      </c>
      <c r="N153" s="5" t="s">
        <v>2176</v>
      </c>
      <c r="O153" s="5" t="s">
        <v>1879</v>
      </c>
      <c r="P153" s="5" t="s">
        <v>2125</v>
      </c>
      <c r="Q153" s="6">
        <v>100</v>
      </c>
      <c r="R153" s="6">
        <v>25</v>
      </c>
      <c r="S153" s="6">
        <v>28</v>
      </c>
      <c r="T153" s="6">
        <v>23</v>
      </c>
      <c r="U153" s="6">
        <v>24</v>
      </c>
      <c r="V153" s="6">
        <v>100</v>
      </c>
      <c r="W153" s="6">
        <v>30</v>
      </c>
      <c r="X153" s="6">
        <v>28</v>
      </c>
      <c r="Y153" s="6">
        <v>23</v>
      </c>
      <c r="Z153" s="6">
        <v>22</v>
      </c>
      <c r="AA153" s="6">
        <v>103</v>
      </c>
      <c r="AB153" s="21">
        <f t="shared" si="13"/>
        <v>1.03</v>
      </c>
      <c r="AC153" s="23">
        <f t="shared" si="14"/>
        <v>1</v>
      </c>
      <c r="AD153" s="24" t="str">
        <f t="shared" si="15"/>
        <v>85% a 100%</v>
      </c>
      <c r="AE153" s="26" t="str">
        <f t="shared" si="16"/>
        <v>096851804000186</v>
      </c>
      <c r="AF153" s="26" t="str">
        <f>VLOOKUP(Tabla1[[#This Row],[RUC PROGRAMAS]],Tabla13[[RUC PROGRAMAS]:[Codificado Reportado
USD]],1,0)</f>
        <v>096851804000186</v>
      </c>
      <c r="AG153" s="6">
        <v>758753.38</v>
      </c>
      <c r="AH153" s="6">
        <v>758753.38</v>
      </c>
      <c r="AI153" s="21">
        <f t="shared" si="17"/>
        <v>1</v>
      </c>
      <c r="AJ153" s="26" t="str">
        <f t="shared" si="18"/>
        <v>85% a 100%</v>
      </c>
      <c r="AK153" s="6">
        <v>758753.38</v>
      </c>
      <c r="AL153" s="6">
        <v>758753.38</v>
      </c>
      <c r="AM153" s="5" t="s">
        <v>21</v>
      </c>
      <c r="AN153" s="5" t="s">
        <v>426</v>
      </c>
      <c r="AO153" s="5" t="s">
        <v>2603</v>
      </c>
      <c r="AP153" s="5" t="s">
        <v>1764</v>
      </c>
      <c r="AQ153" s="5" t="s">
        <v>1194</v>
      </c>
      <c r="AR153" s="5" t="s">
        <v>2173</v>
      </c>
      <c r="AS153" s="7">
        <v>44585.516215277799</v>
      </c>
      <c r="AT153" s="10"/>
    </row>
    <row r="154" spans="1:46" s="1" customFormat="1" ht="50" customHeight="1">
      <c r="A154" s="9">
        <v>2021</v>
      </c>
      <c r="B154" s="5" t="s">
        <v>572</v>
      </c>
      <c r="C154" s="5" t="str">
        <f>VLOOKUP(Tabla1[[#This Row],[RUC]],[1]ENTIDADES!$A$2:$I$191,2,0)</f>
        <v>SIN GABINETE</v>
      </c>
      <c r="D154" s="5" t="s">
        <v>1310</v>
      </c>
      <c r="E154" s="5" t="str">
        <f>VLOOKUP(Tabla1[[#This Row],[RUC]],[1]ENTIDADES!$A$2:$I$191,4,0)</f>
        <v>ZONA 8</v>
      </c>
      <c r="F154" s="5" t="s">
        <v>2220</v>
      </c>
      <c r="G154" s="5" t="s">
        <v>748</v>
      </c>
      <c r="H154" s="29" t="s">
        <v>2770</v>
      </c>
      <c r="I154" s="5">
        <v>1</v>
      </c>
      <c r="J154" s="4">
        <v>1</v>
      </c>
      <c r="K154" s="5" t="s">
        <v>55</v>
      </c>
      <c r="L154" s="5" t="s">
        <v>2773</v>
      </c>
      <c r="M154" s="4">
        <v>7</v>
      </c>
      <c r="N154" s="5" t="s">
        <v>1817</v>
      </c>
      <c r="O154" s="5" t="s">
        <v>1380</v>
      </c>
      <c r="P154" s="5" t="s">
        <v>491</v>
      </c>
      <c r="Q154" s="6">
        <v>96.53</v>
      </c>
      <c r="R154" s="6">
        <v>25</v>
      </c>
      <c r="S154" s="6">
        <v>25</v>
      </c>
      <c r="T154" s="6">
        <v>25</v>
      </c>
      <c r="U154" s="6">
        <v>25</v>
      </c>
      <c r="V154" s="6">
        <v>100</v>
      </c>
      <c r="W154" s="6">
        <v>25</v>
      </c>
      <c r="X154" s="6">
        <v>25</v>
      </c>
      <c r="Y154" s="6">
        <v>25</v>
      </c>
      <c r="Z154" s="6">
        <v>24.56</v>
      </c>
      <c r="AA154" s="6">
        <v>99.56</v>
      </c>
      <c r="AB154" s="21">
        <f t="shared" si="13"/>
        <v>0.99560000000000004</v>
      </c>
      <c r="AC154" s="23">
        <f t="shared" si="14"/>
        <v>0.99560000000000004</v>
      </c>
      <c r="AD154" s="24" t="str">
        <f t="shared" si="15"/>
        <v>85% a 100%</v>
      </c>
      <c r="AE154" s="26" t="str">
        <f t="shared" si="16"/>
        <v>096858914000101</v>
      </c>
      <c r="AF154" s="26" t="str">
        <f>VLOOKUP(Tabla1[[#This Row],[RUC PROGRAMAS]],Tabla13[[RUC PROGRAMAS]:[Codificado Reportado
USD]],1,0)</f>
        <v>096858914000101</v>
      </c>
      <c r="AG154" s="6">
        <v>433029</v>
      </c>
      <c r="AH154" s="6">
        <v>431115.54</v>
      </c>
      <c r="AI154" s="21">
        <f t="shared" si="17"/>
        <v>0.99558121973355129</v>
      </c>
      <c r="AJ154" s="26" t="str">
        <f t="shared" si="18"/>
        <v>85% a 100%</v>
      </c>
      <c r="AK154" s="6">
        <v>433029</v>
      </c>
      <c r="AL154" s="6">
        <v>431115.54</v>
      </c>
      <c r="AM154" s="5" t="s">
        <v>2259</v>
      </c>
      <c r="AN154" s="5" t="s">
        <v>429</v>
      </c>
      <c r="AO154" s="5" t="s">
        <v>1034</v>
      </c>
      <c r="AP154" s="5" t="s">
        <v>1747</v>
      </c>
      <c r="AQ154" s="5" t="s">
        <v>1278</v>
      </c>
      <c r="AR154" s="5" t="s">
        <v>1027</v>
      </c>
      <c r="AS154" s="7">
        <v>44587.652986111098</v>
      </c>
      <c r="AT154" s="11">
        <v>44587.645787037</v>
      </c>
    </row>
    <row r="155" spans="1:46" s="1" customFormat="1" ht="50" customHeight="1">
      <c r="A155" s="9">
        <v>2021</v>
      </c>
      <c r="B155" s="5" t="s">
        <v>51</v>
      </c>
      <c r="C155" s="5" t="str">
        <f>VLOOKUP(Tabla1[[#This Row],[RUC]],[1]ENTIDADES!$A$2:$I$191,2,0)</f>
        <v>SIN GABINETE</v>
      </c>
      <c r="D155" s="5" t="s">
        <v>676</v>
      </c>
      <c r="E155" s="5" t="str">
        <f>VLOOKUP(Tabla1[[#This Row],[RUC]],[1]ENTIDADES!$A$2:$I$191,4,0)</f>
        <v>ZONA 9</v>
      </c>
      <c r="F155" s="5" t="s">
        <v>2220</v>
      </c>
      <c r="G155" s="5" t="s">
        <v>748</v>
      </c>
      <c r="H155" s="29" t="s">
        <v>2770</v>
      </c>
      <c r="I155" s="5">
        <v>3</v>
      </c>
      <c r="J155" s="4">
        <v>7</v>
      </c>
      <c r="K155" s="5" t="s">
        <v>2274</v>
      </c>
      <c r="L155" s="5" t="s">
        <v>2772</v>
      </c>
      <c r="M155" s="4">
        <v>4</v>
      </c>
      <c r="N155" s="5" t="s">
        <v>1842</v>
      </c>
      <c r="O155" s="5" t="s">
        <v>225</v>
      </c>
      <c r="P155" s="5" t="s">
        <v>491</v>
      </c>
      <c r="Q155" s="6">
        <v>0</v>
      </c>
      <c r="R155" s="6">
        <v>25</v>
      </c>
      <c r="S155" s="6">
        <v>25</v>
      </c>
      <c r="T155" s="6">
        <v>25</v>
      </c>
      <c r="U155" s="6">
        <v>25</v>
      </c>
      <c r="V155" s="6">
        <v>100</v>
      </c>
      <c r="W155" s="6">
        <v>25</v>
      </c>
      <c r="X155" s="6">
        <v>23.18</v>
      </c>
      <c r="Y155" s="6">
        <v>20.49</v>
      </c>
      <c r="Z155" s="6">
        <v>31</v>
      </c>
      <c r="AA155" s="6">
        <v>99.67</v>
      </c>
      <c r="AB155" s="21">
        <f t="shared" si="13"/>
        <v>0.99670000000000003</v>
      </c>
      <c r="AC155" s="23">
        <f t="shared" si="14"/>
        <v>0.99670000000000003</v>
      </c>
      <c r="AD155" s="24" t="str">
        <f t="shared" si="15"/>
        <v>85% a 100%</v>
      </c>
      <c r="AE155" s="26" t="str">
        <f t="shared" si="16"/>
        <v>176000546000101</v>
      </c>
      <c r="AF155" s="26" t="str">
        <f>VLOOKUP(Tabla1[[#This Row],[RUC PROGRAMAS]],Tabla13[[RUC PROGRAMAS]:[Codificado Reportado
USD]],1,0)</f>
        <v>176000546000101</v>
      </c>
      <c r="AG155" s="6">
        <v>1423917.84</v>
      </c>
      <c r="AH155" s="6">
        <v>1423917.84</v>
      </c>
      <c r="AI155" s="21">
        <f t="shared" si="17"/>
        <v>1</v>
      </c>
      <c r="AJ155" s="26" t="str">
        <f t="shared" si="18"/>
        <v>85% a 100%</v>
      </c>
      <c r="AK155" s="6">
        <v>1423917.84</v>
      </c>
      <c r="AL155" s="6">
        <v>1423917.84</v>
      </c>
      <c r="AM155" s="5" t="s">
        <v>2049</v>
      </c>
      <c r="AN155" s="5" t="s">
        <v>120</v>
      </c>
      <c r="AO155" s="5" t="s">
        <v>768</v>
      </c>
      <c r="AP155" s="5" t="s">
        <v>1558</v>
      </c>
      <c r="AQ155" s="5" t="s">
        <v>1922</v>
      </c>
      <c r="AR155" s="5" t="s">
        <v>442</v>
      </c>
      <c r="AS155" s="7">
        <v>44592.683252314797</v>
      </c>
      <c r="AT155" s="11">
        <v>44592.678530092599</v>
      </c>
    </row>
    <row r="156" spans="1:46" s="1" customFormat="1" ht="50" customHeight="1">
      <c r="A156" s="9">
        <v>2021</v>
      </c>
      <c r="B156" s="5" t="s">
        <v>51</v>
      </c>
      <c r="C156" s="5" t="str">
        <f>VLOOKUP(Tabla1[[#This Row],[RUC]],[1]ENTIDADES!$A$2:$I$191,2,0)</f>
        <v>SIN GABINETE</v>
      </c>
      <c r="D156" s="5" t="s">
        <v>676</v>
      </c>
      <c r="E156" s="5" t="str">
        <f>VLOOKUP(Tabla1[[#This Row],[RUC]],[1]ENTIDADES!$A$2:$I$191,4,0)</f>
        <v>ZONA 9</v>
      </c>
      <c r="F156" s="5" t="s">
        <v>1631</v>
      </c>
      <c r="G156" s="5" t="s">
        <v>1717</v>
      </c>
      <c r="H156" s="29" t="s">
        <v>2771</v>
      </c>
      <c r="I156" s="5">
        <v>2</v>
      </c>
      <c r="J156" s="4">
        <v>5</v>
      </c>
      <c r="K156" s="5" t="s">
        <v>2602</v>
      </c>
      <c r="L156" s="5" t="s">
        <v>2773</v>
      </c>
      <c r="M156" s="4">
        <v>7</v>
      </c>
      <c r="N156" s="5" t="s">
        <v>1817</v>
      </c>
      <c r="O156" s="5" t="s">
        <v>1022</v>
      </c>
      <c r="P156" s="5" t="s">
        <v>2521</v>
      </c>
      <c r="Q156" s="6">
        <v>6000</v>
      </c>
      <c r="R156" s="6">
        <v>1500</v>
      </c>
      <c r="S156" s="6">
        <v>1500</v>
      </c>
      <c r="T156" s="6">
        <v>1500</v>
      </c>
      <c r="U156" s="6">
        <v>1500</v>
      </c>
      <c r="V156" s="6">
        <v>6000</v>
      </c>
      <c r="W156" s="6">
        <v>1498</v>
      </c>
      <c r="X156" s="6">
        <v>1437</v>
      </c>
      <c r="Y156" s="6">
        <v>3180</v>
      </c>
      <c r="Z156" s="6">
        <v>1385</v>
      </c>
      <c r="AA156" s="6">
        <v>7500</v>
      </c>
      <c r="AB156" s="21">
        <f t="shared" si="13"/>
        <v>1.25</v>
      </c>
      <c r="AC156" s="23">
        <f t="shared" si="14"/>
        <v>1</v>
      </c>
      <c r="AD156" s="24" t="str">
        <f t="shared" si="15"/>
        <v>85% a 100%</v>
      </c>
      <c r="AE156" s="26" t="str">
        <f t="shared" si="16"/>
        <v>176000546000155</v>
      </c>
      <c r="AF156" s="26" t="str">
        <f>VLOOKUP(Tabla1[[#This Row],[RUC PROGRAMAS]],Tabla13[[RUC PROGRAMAS]:[Codificado Reportado
USD]],1,0)</f>
        <v>176000546000155</v>
      </c>
      <c r="AG156" s="6">
        <v>597889.74</v>
      </c>
      <c r="AH156" s="6">
        <v>585596.82999999996</v>
      </c>
      <c r="AI156" s="21">
        <f t="shared" si="17"/>
        <v>0.97943950334387742</v>
      </c>
      <c r="AJ156" s="26" t="str">
        <f t="shared" si="18"/>
        <v>85% a 100%</v>
      </c>
      <c r="AK156" s="6">
        <v>597889.74</v>
      </c>
      <c r="AL156" s="6">
        <v>585596.82999999996</v>
      </c>
      <c r="AM156" s="5" t="s">
        <v>282</v>
      </c>
      <c r="AN156" s="5" t="s">
        <v>573</v>
      </c>
      <c r="AO156" s="5" t="s">
        <v>1753</v>
      </c>
      <c r="AP156" s="5" t="s">
        <v>704</v>
      </c>
      <c r="AQ156" s="5" t="s">
        <v>1922</v>
      </c>
      <c r="AR156" s="5" t="s">
        <v>442</v>
      </c>
      <c r="AS156" s="7">
        <v>44592.682893518497</v>
      </c>
      <c r="AT156" s="10"/>
    </row>
    <row r="157" spans="1:46" s="1" customFormat="1" ht="50" customHeight="1">
      <c r="A157" s="9">
        <v>2021</v>
      </c>
      <c r="B157" s="5" t="s">
        <v>1789</v>
      </c>
      <c r="C157" s="5" t="str">
        <f>VLOOKUP(Tabla1[[#This Row],[RUC]],[1]ENTIDADES!$A$2:$I$191,2,0)</f>
        <v>GABINETE SECTORIAL PRODUCTIVO</v>
      </c>
      <c r="D157" s="5" t="s">
        <v>166</v>
      </c>
      <c r="E157" s="5" t="str">
        <f>VLOOKUP(Tabla1[[#This Row],[RUC]],[1]ENTIDADES!$A$2:$I$191,4,0)</f>
        <v>ZONA 9</v>
      </c>
      <c r="F157" s="5" t="s">
        <v>2220</v>
      </c>
      <c r="G157" s="5" t="s">
        <v>748</v>
      </c>
      <c r="H157" s="29" t="s">
        <v>2770</v>
      </c>
      <c r="I157" s="5">
        <v>3</v>
      </c>
      <c r="J157" s="4">
        <v>7</v>
      </c>
      <c r="K157" s="5" t="s">
        <v>2274</v>
      </c>
      <c r="L157" s="5" t="s">
        <v>2772</v>
      </c>
      <c r="M157" s="4">
        <v>2</v>
      </c>
      <c r="N157" s="5" t="s">
        <v>577</v>
      </c>
      <c r="O157" s="5" t="s">
        <v>2185</v>
      </c>
      <c r="P157" s="5" t="s">
        <v>2125</v>
      </c>
      <c r="Q157" s="6">
        <v>100</v>
      </c>
      <c r="R157" s="6">
        <v>25</v>
      </c>
      <c r="S157" s="6">
        <v>25</v>
      </c>
      <c r="T157" s="6">
        <v>25</v>
      </c>
      <c r="U157" s="6">
        <v>25</v>
      </c>
      <c r="V157" s="6">
        <v>100</v>
      </c>
      <c r="W157" s="6">
        <v>25</v>
      </c>
      <c r="X157" s="6">
        <v>25</v>
      </c>
      <c r="Y157" s="6">
        <v>25</v>
      </c>
      <c r="Z157" s="6">
        <v>25</v>
      </c>
      <c r="AA157" s="6">
        <v>100</v>
      </c>
      <c r="AB157" s="21">
        <f t="shared" si="13"/>
        <v>1</v>
      </c>
      <c r="AC157" s="23">
        <f t="shared" si="14"/>
        <v>1</v>
      </c>
      <c r="AD157" s="24" t="str">
        <f t="shared" si="15"/>
        <v>85% a 100%</v>
      </c>
      <c r="AE157" s="26" t="str">
        <f t="shared" si="16"/>
        <v>176000902000101</v>
      </c>
      <c r="AF157" s="26" t="str">
        <f>VLOOKUP(Tabla1[[#This Row],[RUC PROGRAMAS]],Tabla13[[RUC PROGRAMAS]:[Codificado Reportado
USD]],1,0)</f>
        <v>176000902000101</v>
      </c>
      <c r="AG157" s="6">
        <v>8031641.1299999999</v>
      </c>
      <c r="AH157" s="6">
        <v>7850286.3200000003</v>
      </c>
      <c r="AI157" s="21">
        <f t="shared" si="17"/>
        <v>0.97741995601339826</v>
      </c>
      <c r="AJ157" s="26" t="str">
        <f t="shared" si="18"/>
        <v>85% a 100%</v>
      </c>
      <c r="AK157" s="6">
        <v>8031641.129999999</v>
      </c>
      <c r="AL157" s="6">
        <v>7850286.3199999994</v>
      </c>
      <c r="AM157" s="5" t="s">
        <v>1218</v>
      </c>
      <c r="AN157" s="5" t="s">
        <v>1505</v>
      </c>
      <c r="AO157" s="5" t="s">
        <v>1505</v>
      </c>
      <c r="AP157" s="5" t="s">
        <v>1505</v>
      </c>
      <c r="AQ157" s="5" t="s">
        <v>152</v>
      </c>
      <c r="AR157" s="5" t="s">
        <v>1516</v>
      </c>
      <c r="AS157" s="7">
        <v>44587.470208333303</v>
      </c>
      <c r="AT157" s="10"/>
    </row>
    <row r="158" spans="1:46" s="1" customFormat="1" ht="50" customHeight="1">
      <c r="A158" s="9">
        <v>2021</v>
      </c>
      <c r="B158" s="5" t="s">
        <v>1789</v>
      </c>
      <c r="C158" s="5" t="str">
        <f>VLOOKUP(Tabla1[[#This Row],[RUC]],[1]ENTIDADES!$A$2:$I$191,2,0)</f>
        <v>GABINETE SECTORIAL PRODUCTIVO</v>
      </c>
      <c r="D158" s="5" t="s">
        <v>166</v>
      </c>
      <c r="E158" s="5" t="str">
        <f>VLOOKUP(Tabla1[[#This Row],[RUC]],[1]ENTIDADES!$A$2:$I$191,4,0)</f>
        <v>ZONA 9</v>
      </c>
      <c r="F158" s="5" t="s">
        <v>1631</v>
      </c>
      <c r="G158" s="5" t="s">
        <v>6</v>
      </c>
      <c r="H158" s="29" t="s">
        <v>2771</v>
      </c>
      <c r="I158" s="5">
        <v>3</v>
      </c>
      <c r="J158" s="4">
        <v>9</v>
      </c>
      <c r="K158" s="5" t="s">
        <v>2067</v>
      </c>
      <c r="L158" s="5" t="s">
        <v>2772</v>
      </c>
      <c r="M158" s="4">
        <v>2</v>
      </c>
      <c r="N158" s="5" t="s">
        <v>577</v>
      </c>
      <c r="O158" s="5" t="s">
        <v>1354</v>
      </c>
      <c r="P158" s="5" t="s">
        <v>2125</v>
      </c>
      <c r="Q158" s="6">
        <v>100</v>
      </c>
      <c r="R158" s="6">
        <v>24.44</v>
      </c>
      <c r="S158" s="6">
        <v>25.28</v>
      </c>
      <c r="T158" s="6">
        <v>25.56</v>
      </c>
      <c r="U158" s="6">
        <v>24.72</v>
      </c>
      <c r="V158" s="6">
        <v>100</v>
      </c>
      <c r="W158" s="6">
        <v>24.44</v>
      </c>
      <c r="X158" s="6">
        <v>27.36</v>
      </c>
      <c r="Y158" s="6">
        <v>29.72</v>
      </c>
      <c r="Z158" s="6">
        <v>18.48</v>
      </c>
      <c r="AA158" s="6">
        <v>100</v>
      </c>
      <c r="AB158" s="21">
        <f t="shared" si="13"/>
        <v>1</v>
      </c>
      <c r="AC158" s="23">
        <f t="shared" si="14"/>
        <v>1</v>
      </c>
      <c r="AD158" s="24" t="str">
        <f t="shared" si="15"/>
        <v>85% a 100%</v>
      </c>
      <c r="AE158" s="26" t="str">
        <f t="shared" si="16"/>
        <v>176000902000155</v>
      </c>
      <c r="AF158" s="26" t="str">
        <f>VLOOKUP(Tabla1[[#This Row],[RUC PROGRAMAS]],Tabla13[[RUC PROGRAMAS]:[Codificado Reportado
USD]],1,0)</f>
        <v>176000902000155</v>
      </c>
      <c r="AG158" s="6">
        <v>467.04</v>
      </c>
      <c r="AH158" s="6">
        <v>467.04</v>
      </c>
      <c r="AI158" s="21">
        <f t="shared" si="17"/>
        <v>1</v>
      </c>
      <c r="AJ158" s="26" t="str">
        <f t="shared" si="18"/>
        <v>85% a 100%</v>
      </c>
      <c r="AK158" s="6">
        <v>467.04</v>
      </c>
      <c r="AL158" s="6">
        <v>467.04</v>
      </c>
      <c r="AM158" s="5" t="s">
        <v>1239</v>
      </c>
      <c r="AN158" s="5" t="s">
        <v>849</v>
      </c>
      <c r="AO158" s="5" t="s">
        <v>1251</v>
      </c>
      <c r="AP158" s="5" t="s">
        <v>714</v>
      </c>
      <c r="AQ158" s="5" t="s">
        <v>152</v>
      </c>
      <c r="AR158" s="5" t="s">
        <v>1516</v>
      </c>
      <c r="AS158" s="7">
        <v>44587.470312500001</v>
      </c>
      <c r="AT158" s="10"/>
    </row>
    <row r="159" spans="1:46" s="1" customFormat="1" ht="50" customHeight="1">
      <c r="A159" s="9">
        <v>2021</v>
      </c>
      <c r="B159" s="5" t="s">
        <v>1789</v>
      </c>
      <c r="C159" s="5" t="str">
        <f>VLOOKUP(Tabla1[[#This Row],[RUC]],[1]ENTIDADES!$A$2:$I$191,2,0)</f>
        <v>GABINETE SECTORIAL PRODUCTIVO</v>
      </c>
      <c r="D159" s="5" t="s">
        <v>166</v>
      </c>
      <c r="E159" s="5" t="str">
        <f>VLOOKUP(Tabla1[[#This Row],[RUC]],[1]ENTIDADES!$A$2:$I$191,4,0)</f>
        <v>ZONA 9</v>
      </c>
      <c r="F159" s="5" t="s">
        <v>510</v>
      </c>
      <c r="G159" s="5" t="s">
        <v>2107</v>
      </c>
      <c r="H159" s="29" t="s">
        <v>2771</v>
      </c>
      <c r="I159" s="5">
        <v>3</v>
      </c>
      <c r="J159" s="4">
        <v>9</v>
      </c>
      <c r="K159" s="5" t="s">
        <v>2067</v>
      </c>
      <c r="L159" s="5" t="s">
        <v>2772</v>
      </c>
      <c r="M159" s="4">
        <v>2</v>
      </c>
      <c r="N159" s="5" t="s">
        <v>577</v>
      </c>
      <c r="O159" s="5" t="s">
        <v>1018</v>
      </c>
      <c r="P159" s="5" t="s">
        <v>2125</v>
      </c>
      <c r="Q159" s="6">
        <v>100</v>
      </c>
      <c r="R159" s="6">
        <v>7.61</v>
      </c>
      <c r="S159" s="6">
        <v>30.31</v>
      </c>
      <c r="T159" s="6">
        <v>13.25</v>
      </c>
      <c r="U159" s="6">
        <v>48.83</v>
      </c>
      <c r="V159" s="6">
        <v>100</v>
      </c>
      <c r="W159" s="6">
        <v>13.07</v>
      </c>
      <c r="X159" s="6">
        <v>53.68</v>
      </c>
      <c r="Y159" s="6">
        <v>25.01</v>
      </c>
      <c r="Z159" s="6">
        <v>8.24</v>
      </c>
      <c r="AA159" s="6">
        <v>100</v>
      </c>
      <c r="AB159" s="21">
        <f t="shared" si="13"/>
        <v>1</v>
      </c>
      <c r="AC159" s="23">
        <f t="shared" si="14"/>
        <v>1</v>
      </c>
      <c r="AD159" s="24" t="str">
        <f t="shared" si="15"/>
        <v>85% a 100%</v>
      </c>
      <c r="AE159" s="26" t="str">
        <f t="shared" si="16"/>
        <v>176000902000156</v>
      </c>
      <c r="AF159" s="26" t="str">
        <f>VLOOKUP(Tabla1[[#This Row],[RUC PROGRAMAS]],Tabla13[[RUC PROGRAMAS]:[Codificado Reportado
USD]],1,0)</f>
        <v>176000902000156</v>
      </c>
      <c r="AG159" s="6">
        <v>95055.19</v>
      </c>
      <c r="AH159" s="6">
        <v>86679.8</v>
      </c>
      <c r="AI159" s="21">
        <f t="shared" si="17"/>
        <v>0.91188918774450922</v>
      </c>
      <c r="AJ159" s="26" t="str">
        <f t="shared" si="18"/>
        <v>85% a 100%</v>
      </c>
      <c r="AK159" s="6">
        <v>95055.19</v>
      </c>
      <c r="AL159" s="6">
        <v>86679.799999999988</v>
      </c>
      <c r="AM159" s="5" t="s">
        <v>796</v>
      </c>
      <c r="AN159" s="5" t="s">
        <v>1091</v>
      </c>
      <c r="AO159" s="5" t="s">
        <v>481</v>
      </c>
      <c r="AP159" s="5" t="s">
        <v>1528</v>
      </c>
      <c r="AQ159" s="5" t="s">
        <v>152</v>
      </c>
      <c r="AR159" s="5" t="s">
        <v>1516</v>
      </c>
      <c r="AS159" s="7">
        <v>44587.470393518503</v>
      </c>
      <c r="AT159" s="10"/>
    </row>
    <row r="160" spans="1:46" s="1" customFormat="1" ht="50" customHeight="1">
      <c r="A160" s="9">
        <v>2021</v>
      </c>
      <c r="B160" s="5" t="s">
        <v>1810</v>
      </c>
      <c r="C160" s="5" t="str">
        <f>VLOOKUP(Tabla1[[#This Row],[RUC]],[1]ENTIDADES!$A$2:$I$191,2,0)</f>
        <v>GABINETE SECTORIAL PRODUCTIVO</v>
      </c>
      <c r="D160" s="5" t="s">
        <v>523</v>
      </c>
      <c r="E160" s="5" t="str">
        <f>VLOOKUP(Tabla1[[#This Row],[RUC]],[1]ENTIDADES!$A$2:$I$191,4,0)</f>
        <v>ZONA 9</v>
      </c>
      <c r="F160" s="5" t="s">
        <v>2220</v>
      </c>
      <c r="G160" s="5" t="s">
        <v>748</v>
      </c>
      <c r="H160" s="29" t="s">
        <v>2770</v>
      </c>
      <c r="I160" s="5">
        <v>3</v>
      </c>
      <c r="J160" s="4">
        <v>7</v>
      </c>
      <c r="K160" s="5" t="s">
        <v>2274</v>
      </c>
      <c r="L160" s="5" t="s">
        <v>2772</v>
      </c>
      <c r="M160" s="4">
        <v>3</v>
      </c>
      <c r="N160" s="5" t="s">
        <v>532</v>
      </c>
      <c r="O160" s="5" t="s">
        <v>2185</v>
      </c>
      <c r="P160" s="5" t="s">
        <v>2125</v>
      </c>
      <c r="Q160" s="6">
        <v>95.4</v>
      </c>
      <c r="R160" s="6">
        <v>25</v>
      </c>
      <c r="S160" s="6">
        <v>25</v>
      </c>
      <c r="T160" s="6">
        <v>25</v>
      </c>
      <c r="U160" s="6">
        <v>25</v>
      </c>
      <c r="V160" s="6">
        <v>100</v>
      </c>
      <c r="W160" s="6">
        <v>24</v>
      </c>
      <c r="X160" s="6">
        <v>23</v>
      </c>
      <c r="Y160" s="6">
        <v>23</v>
      </c>
      <c r="Z160" s="6">
        <v>30</v>
      </c>
      <c r="AA160" s="6">
        <v>100</v>
      </c>
      <c r="AB160" s="21">
        <f t="shared" si="13"/>
        <v>1</v>
      </c>
      <c r="AC160" s="23">
        <f t="shared" si="14"/>
        <v>1</v>
      </c>
      <c r="AD160" s="24" t="str">
        <f t="shared" si="15"/>
        <v>85% a 100%</v>
      </c>
      <c r="AE160" s="26" t="str">
        <f t="shared" si="16"/>
        <v>176000147000101</v>
      </c>
      <c r="AF160" s="26" t="str">
        <f>VLOOKUP(Tabla1[[#This Row],[RUC PROGRAMAS]],Tabla13[[RUC PROGRAMAS]:[Codificado Reportado
USD]],1,0)</f>
        <v>176000147000101</v>
      </c>
      <c r="AG160" s="6">
        <v>51768244.149999999</v>
      </c>
      <c r="AH160" s="6">
        <v>51689130.43</v>
      </c>
      <c r="AI160" s="21">
        <f t="shared" si="17"/>
        <v>0.99847177123159203</v>
      </c>
      <c r="AJ160" s="26" t="str">
        <f t="shared" si="18"/>
        <v>85% a 100%</v>
      </c>
      <c r="AK160" s="6">
        <v>51768244.149999991</v>
      </c>
      <c r="AL160" s="6">
        <v>51689130.429999992</v>
      </c>
      <c r="AM160" s="5" t="s">
        <v>2237</v>
      </c>
      <c r="AN160" s="5" t="s">
        <v>984</v>
      </c>
      <c r="AO160" s="5" t="s">
        <v>1768</v>
      </c>
      <c r="AP160" s="5" t="s">
        <v>954</v>
      </c>
      <c r="AQ160" s="5" t="s">
        <v>628</v>
      </c>
      <c r="AR160" s="5" t="s">
        <v>1687</v>
      </c>
      <c r="AS160" s="7">
        <v>44592.694837962998</v>
      </c>
      <c r="AT160" s="10"/>
    </row>
    <row r="161" spans="1:46" s="1" customFormat="1" ht="50" customHeight="1">
      <c r="A161" s="9">
        <v>2021</v>
      </c>
      <c r="B161" s="5" t="s">
        <v>1810</v>
      </c>
      <c r="C161" s="5" t="str">
        <f>VLOOKUP(Tabla1[[#This Row],[RUC]],[1]ENTIDADES!$A$2:$I$191,2,0)</f>
        <v>GABINETE SECTORIAL PRODUCTIVO</v>
      </c>
      <c r="D161" s="5" t="s">
        <v>523</v>
      </c>
      <c r="E161" s="5" t="str">
        <f>VLOOKUP(Tabla1[[#This Row],[RUC]],[1]ENTIDADES!$A$2:$I$191,4,0)</f>
        <v>ZONA 9</v>
      </c>
      <c r="F161" s="5" t="s">
        <v>1120</v>
      </c>
      <c r="G161" s="5" t="s">
        <v>2233</v>
      </c>
      <c r="H161" s="29" t="s">
        <v>2771</v>
      </c>
      <c r="I161" s="5">
        <v>2</v>
      </c>
      <c r="J161" s="4">
        <v>5</v>
      </c>
      <c r="K161" s="5" t="s">
        <v>2602</v>
      </c>
      <c r="L161" s="5" t="s">
        <v>2772</v>
      </c>
      <c r="M161" s="4">
        <v>3</v>
      </c>
      <c r="N161" s="5" t="s">
        <v>532</v>
      </c>
      <c r="O161" s="5" t="s">
        <v>89</v>
      </c>
      <c r="P161" s="5" t="s">
        <v>1769</v>
      </c>
      <c r="Q161" s="6">
        <v>0</v>
      </c>
      <c r="R161" s="6">
        <v>0</v>
      </c>
      <c r="S161" s="6">
        <v>0</v>
      </c>
      <c r="T161" s="6">
        <v>0</v>
      </c>
      <c r="U161" s="6">
        <v>0</v>
      </c>
      <c r="V161" s="6">
        <v>0</v>
      </c>
      <c r="W161" s="6">
        <v>0</v>
      </c>
      <c r="X161" s="6">
        <v>0</v>
      </c>
      <c r="Y161" s="6">
        <v>0</v>
      </c>
      <c r="Z161" s="6">
        <v>0</v>
      </c>
      <c r="AA161" s="6">
        <v>0</v>
      </c>
      <c r="AB161" s="21" t="e">
        <f t="shared" si="13"/>
        <v>#DIV/0!</v>
      </c>
      <c r="AC161" s="23" t="e">
        <f t="shared" si="14"/>
        <v>#DIV/0!</v>
      </c>
      <c r="AD161" s="24" t="e">
        <f t="shared" si="15"/>
        <v>#DIV/0!</v>
      </c>
      <c r="AE161" s="26" t="str">
        <f t="shared" si="16"/>
        <v>176000147000123</v>
      </c>
      <c r="AF161" s="26" t="e">
        <f>VLOOKUP(Tabla1[[#This Row],[RUC PROGRAMAS]],Tabla13[[RUC PROGRAMAS]:[Codificado Reportado
USD]],1,0)</f>
        <v>#N/A</v>
      </c>
      <c r="AG161" s="6">
        <v>0</v>
      </c>
      <c r="AH161" s="6">
        <v>0</v>
      </c>
      <c r="AI161" s="21" t="e">
        <f t="shared" si="17"/>
        <v>#DIV/0!</v>
      </c>
      <c r="AJ161" s="26" t="e">
        <f t="shared" si="18"/>
        <v>#DIV/0!</v>
      </c>
      <c r="AK161" s="6">
        <v>0</v>
      </c>
      <c r="AL161" s="6">
        <v>0</v>
      </c>
      <c r="AM161" s="5" t="s">
        <v>1409</v>
      </c>
      <c r="AN161" s="5" t="s">
        <v>1409</v>
      </c>
      <c r="AO161" s="5" t="s">
        <v>1409</v>
      </c>
      <c r="AP161" s="5" t="s">
        <v>1409</v>
      </c>
      <c r="AQ161" s="5" t="s">
        <v>628</v>
      </c>
      <c r="AR161" s="5" t="s">
        <v>1687</v>
      </c>
      <c r="AS161" s="7">
        <v>44592.69</v>
      </c>
      <c r="AT161" s="10"/>
    </row>
    <row r="162" spans="1:46" s="1" customFormat="1" ht="50" customHeight="1">
      <c r="A162" s="9">
        <v>2021</v>
      </c>
      <c r="B162" s="5" t="s">
        <v>1810</v>
      </c>
      <c r="C162" s="5" t="str">
        <f>VLOOKUP(Tabla1[[#This Row],[RUC]],[1]ENTIDADES!$A$2:$I$191,2,0)</f>
        <v>GABINETE SECTORIAL PRODUCTIVO</v>
      </c>
      <c r="D162" s="5" t="s">
        <v>523</v>
      </c>
      <c r="E162" s="5" t="str">
        <f>VLOOKUP(Tabla1[[#This Row],[RUC]],[1]ENTIDADES!$A$2:$I$191,4,0)</f>
        <v>ZONA 9</v>
      </c>
      <c r="F162" s="5" t="s">
        <v>1376</v>
      </c>
      <c r="G162" s="5" t="s">
        <v>848</v>
      </c>
      <c r="H162" s="29" t="s">
        <v>2771</v>
      </c>
      <c r="I162" s="5">
        <v>2</v>
      </c>
      <c r="J162" s="4">
        <v>6</v>
      </c>
      <c r="K162" s="5" t="s">
        <v>869</v>
      </c>
      <c r="L162" s="5" t="s">
        <v>2772</v>
      </c>
      <c r="M162" s="4">
        <v>3</v>
      </c>
      <c r="N162" s="5" t="s">
        <v>532</v>
      </c>
      <c r="O162" s="5" t="s">
        <v>89</v>
      </c>
      <c r="P162" s="5" t="s">
        <v>1769</v>
      </c>
      <c r="Q162" s="6">
        <v>0</v>
      </c>
      <c r="R162" s="6">
        <v>0</v>
      </c>
      <c r="S162" s="6">
        <v>0</v>
      </c>
      <c r="T162" s="6">
        <v>0</v>
      </c>
      <c r="U162" s="6">
        <v>0</v>
      </c>
      <c r="V162" s="6">
        <v>0</v>
      </c>
      <c r="W162" s="6">
        <v>0</v>
      </c>
      <c r="X162" s="6">
        <v>0</v>
      </c>
      <c r="Y162" s="6">
        <v>0</v>
      </c>
      <c r="Z162" s="6">
        <v>0</v>
      </c>
      <c r="AA162" s="6">
        <v>0</v>
      </c>
      <c r="AB162" s="21" t="e">
        <f t="shared" si="13"/>
        <v>#DIV/0!</v>
      </c>
      <c r="AC162" s="23" t="e">
        <f t="shared" si="14"/>
        <v>#DIV/0!</v>
      </c>
      <c r="AD162" s="24" t="e">
        <f t="shared" si="15"/>
        <v>#DIV/0!</v>
      </c>
      <c r="AE162" s="26" t="str">
        <f t="shared" si="16"/>
        <v>176000147000127</v>
      </c>
      <c r="AF162" s="26" t="e">
        <f>VLOOKUP(Tabla1[[#This Row],[RUC PROGRAMAS]],Tabla13[[RUC PROGRAMAS]:[Codificado Reportado
USD]],1,0)</f>
        <v>#N/A</v>
      </c>
      <c r="AG162" s="6">
        <v>0</v>
      </c>
      <c r="AH162" s="6">
        <v>0</v>
      </c>
      <c r="AI162" s="21" t="e">
        <f t="shared" si="17"/>
        <v>#DIV/0!</v>
      </c>
      <c r="AJ162" s="26" t="e">
        <f t="shared" si="18"/>
        <v>#DIV/0!</v>
      </c>
      <c r="AK162" s="6">
        <v>0</v>
      </c>
      <c r="AL162" s="6">
        <v>0</v>
      </c>
      <c r="AM162" s="5" t="s">
        <v>1409</v>
      </c>
      <c r="AN162" s="5" t="s">
        <v>1409</v>
      </c>
      <c r="AO162" s="5" t="s">
        <v>1409</v>
      </c>
      <c r="AP162" s="5" t="s">
        <v>1409</v>
      </c>
      <c r="AQ162" s="5" t="s">
        <v>628</v>
      </c>
      <c r="AR162" s="5" t="s">
        <v>1687</v>
      </c>
      <c r="AS162" s="7">
        <v>44592.690162036997</v>
      </c>
      <c r="AT162" s="10"/>
    </row>
    <row r="163" spans="1:46" s="1" customFormat="1" ht="50" customHeight="1">
      <c r="A163" s="9">
        <v>2021</v>
      </c>
      <c r="B163" s="5" t="s">
        <v>1810</v>
      </c>
      <c r="C163" s="5" t="str">
        <f>VLOOKUP(Tabla1[[#This Row],[RUC]],[1]ENTIDADES!$A$2:$I$191,2,0)</f>
        <v>GABINETE SECTORIAL PRODUCTIVO</v>
      </c>
      <c r="D163" s="5" t="s">
        <v>523</v>
      </c>
      <c r="E163" s="5" t="str">
        <f>VLOOKUP(Tabla1[[#This Row],[RUC]],[1]ENTIDADES!$A$2:$I$191,4,0)</f>
        <v>ZONA 9</v>
      </c>
      <c r="F163" s="5" t="s">
        <v>122</v>
      </c>
      <c r="G163" s="5" t="s">
        <v>1518</v>
      </c>
      <c r="H163" s="29" t="s">
        <v>2771</v>
      </c>
      <c r="I163" s="5">
        <v>2</v>
      </c>
      <c r="J163" s="4">
        <v>6</v>
      </c>
      <c r="K163" s="5" t="s">
        <v>869</v>
      </c>
      <c r="L163" s="5" t="s">
        <v>2772</v>
      </c>
      <c r="M163" s="4">
        <v>3</v>
      </c>
      <c r="N163" s="5" t="s">
        <v>532</v>
      </c>
      <c r="O163" s="5" t="s">
        <v>89</v>
      </c>
      <c r="P163" s="5" t="s">
        <v>1769</v>
      </c>
      <c r="Q163" s="6">
        <v>0</v>
      </c>
      <c r="R163" s="6">
        <v>0</v>
      </c>
      <c r="S163" s="6">
        <v>0</v>
      </c>
      <c r="T163" s="6">
        <v>0</v>
      </c>
      <c r="U163" s="6">
        <v>0</v>
      </c>
      <c r="V163" s="6">
        <v>0</v>
      </c>
      <c r="W163" s="6">
        <v>0</v>
      </c>
      <c r="X163" s="6">
        <v>0</v>
      </c>
      <c r="Y163" s="6">
        <v>0</v>
      </c>
      <c r="Z163" s="6">
        <v>0</v>
      </c>
      <c r="AA163" s="6">
        <v>0</v>
      </c>
      <c r="AB163" s="21" t="e">
        <f t="shared" si="13"/>
        <v>#DIV/0!</v>
      </c>
      <c r="AC163" s="23" t="e">
        <f t="shared" si="14"/>
        <v>#DIV/0!</v>
      </c>
      <c r="AD163" s="24" t="e">
        <f t="shared" si="15"/>
        <v>#DIV/0!</v>
      </c>
      <c r="AE163" s="26" t="str">
        <f t="shared" si="16"/>
        <v>176000147000131</v>
      </c>
      <c r="AF163" s="26" t="e">
        <f>VLOOKUP(Tabla1[[#This Row],[RUC PROGRAMAS]],Tabla13[[RUC PROGRAMAS]:[Codificado Reportado
USD]],1,0)</f>
        <v>#N/A</v>
      </c>
      <c r="AG163" s="6">
        <v>0</v>
      </c>
      <c r="AH163" s="6">
        <v>0</v>
      </c>
      <c r="AI163" s="21" t="e">
        <f t="shared" si="17"/>
        <v>#DIV/0!</v>
      </c>
      <c r="AJ163" s="26" t="e">
        <f t="shared" si="18"/>
        <v>#DIV/0!</v>
      </c>
      <c r="AK163" s="6">
        <v>0</v>
      </c>
      <c r="AL163" s="6">
        <v>0</v>
      </c>
      <c r="AM163" s="5" t="s">
        <v>1409</v>
      </c>
      <c r="AN163" s="5" t="s">
        <v>1409</v>
      </c>
      <c r="AO163" s="5" t="s">
        <v>1409</v>
      </c>
      <c r="AP163" s="5" t="s">
        <v>1409</v>
      </c>
      <c r="AQ163" s="5" t="s">
        <v>628</v>
      </c>
      <c r="AR163" s="5" t="s">
        <v>1687</v>
      </c>
      <c r="AS163" s="7">
        <v>44592.694710648102</v>
      </c>
      <c r="AT163" s="10"/>
    </row>
    <row r="164" spans="1:46" s="1" customFormat="1" ht="50" customHeight="1">
      <c r="A164" s="9">
        <v>2021</v>
      </c>
      <c r="B164" s="5" t="s">
        <v>1810</v>
      </c>
      <c r="C164" s="5" t="str">
        <f>VLOOKUP(Tabla1[[#This Row],[RUC]],[1]ENTIDADES!$A$2:$I$191,2,0)</f>
        <v>GABINETE SECTORIAL PRODUCTIVO</v>
      </c>
      <c r="D164" s="5" t="s">
        <v>523</v>
      </c>
      <c r="E164" s="5" t="str">
        <f>VLOOKUP(Tabla1[[#This Row],[RUC]],[1]ENTIDADES!$A$2:$I$191,4,0)</f>
        <v>ZONA 9</v>
      </c>
      <c r="F164" s="5" t="s">
        <v>1631</v>
      </c>
      <c r="G164" s="5" t="s">
        <v>2570</v>
      </c>
      <c r="H164" s="29" t="s">
        <v>2771</v>
      </c>
      <c r="I164" s="5">
        <v>2</v>
      </c>
      <c r="J164" s="4">
        <v>6</v>
      </c>
      <c r="K164" s="5" t="s">
        <v>869</v>
      </c>
      <c r="L164" s="5" t="s">
        <v>2772</v>
      </c>
      <c r="M164" s="4">
        <v>3</v>
      </c>
      <c r="N164" s="5" t="s">
        <v>532</v>
      </c>
      <c r="O164" s="5" t="s">
        <v>1137</v>
      </c>
      <c r="P164" s="5" t="s">
        <v>227</v>
      </c>
      <c r="Q164" s="6">
        <v>17562</v>
      </c>
      <c r="R164" s="6">
        <v>5503</v>
      </c>
      <c r="S164" s="6">
        <v>5527</v>
      </c>
      <c r="T164" s="6">
        <v>5502</v>
      </c>
      <c r="U164" s="6">
        <v>5468</v>
      </c>
      <c r="V164" s="6">
        <v>22000</v>
      </c>
      <c r="W164" s="6">
        <v>4300</v>
      </c>
      <c r="X164" s="6">
        <v>4521</v>
      </c>
      <c r="Y164" s="6">
        <v>6151</v>
      </c>
      <c r="Z164" s="6">
        <v>5043</v>
      </c>
      <c r="AA164" s="6">
        <v>20015</v>
      </c>
      <c r="AB164" s="21">
        <f t="shared" si="13"/>
        <v>0.90977272727272729</v>
      </c>
      <c r="AC164" s="23">
        <f t="shared" si="14"/>
        <v>0.90977272727272729</v>
      </c>
      <c r="AD164" s="24" t="str">
        <f t="shared" si="15"/>
        <v>85% a 100%</v>
      </c>
      <c r="AE164" s="26" t="str">
        <f t="shared" si="16"/>
        <v>176000147000155</v>
      </c>
      <c r="AF164" s="26" t="str">
        <f>VLOOKUP(Tabla1[[#This Row],[RUC PROGRAMAS]],Tabla13[[RUC PROGRAMAS]:[Codificado Reportado
USD]],1,0)</f>
        <v>176000147000155</v>
      </c>
      <c r="AG164" s="6">
        <v>0</v>
      </c>
      <c r="AH164" s="6">
        <v>0</v>
      </c>
      <c r="AI164" s="21" t="e">
        <f t="shared" si="17"/>
        <v>#DIV/0!</v>
      </c>
      <c r="AJ164" s="26" t="e">
        <f t="shared" si="18"/>
        <v>#DIV/0!</v>
      </c>
      <c r="AK164" s="6">
        <v>0</v>
      </c>
      <c r="AL164" s="6">
        <v>0</v>
      </c>
      <c r="AM164" s="5" t="s">
        <v>2447</v>
      </c>
      <c r="AN164" s="5" t="s">
        <v>2395</v>
      </c>
      <c r="AO164" s="5" t="s">
        <v>2713</v>
      </c>
      <c r="AP164" s="5" t="s">
        <v>608</v>
      </c>
      <c r="AQ164" s="5" t="s">
        <v>628</v>
      </c>
      <c r="AR164" s="5" t="s">
        <v>1687</v>
      </c>
      <c r="AS164" s="7">
        <v>44592.691828703697</v>
      </c>
      <c r="AT164" s="10"/>
    </row>
    <row r="165" spans="1:46" s="1" customFormat="1" ht="50" customHeight="1">
      <c r="A165" s="9">
        <v>2021</v>
      </c>
      <c r="B165" s="5" t="s">
        <v>1810</v>
      </c>
      <c r="C165" s="5" t="str">
        <f>VLOOKUP(Tabla1[[#This Row],[RUC]],[1]ENTIDADES!$A$2:$I$191,2,0)</f>
        <v>GABINETE SECTORIAL PRODUCTIVO</v>
      </c>
      <c r="D165" s="5" t="s">
        <v>523</v>
      </c>
      <c r="E165" s="5" t="str">
        <f>VLOOKUP(Tabla1[[#This Row],[RUC]],[1]ENTIDADES!$A$2:$I$191,4,0)</f>
        <v>ZONA 9</v>
      </c>
      <c r="F165" s="5" t="s">
        <v>510</v>
      </c>
      <c r="G165" s="5" t="s">
        <v>2366</v>
      </c>
      <c r="H165" s="29" t="s">
        <v>2771</v>
      </c>
      <c r="I165" s="5">
        <v>2</v>
      </c>
      <c r="J165" s="4">
        <v>5</v>
      </c>
      <c r="K165" s="5" t="s">
        <v>2602</v>
      </c>
      <c r="L165" s="5" t="s">
        <v>2772</v>
      </c>
      <c r="M165" s="4">
        <v>3</v>
      </c>
      <c r="N165" s="5" t="s">
        <v>532</v>
      </c>
      <c r="O165" s="5" t="s">
        <v>2225</v>
      </c>
      <c r="P165" s="5" t="s">
        <v>2125</v>
      </c>
      <c r="Q165" s="6">
        <v>0.51</v>
      </c>
      <c r="R165" s="6">
        <v>0.18</v>
      </c>
      <c r="S165" s="6">
        <v>0.17</v>
      </c>
      <c r="T165" s="6">
        <v>0.18</v>
      </c>
      <c r="U165" s="6">
        <v>0.17</v>
      </c>
      <c r="V165" s="6">
        <v>0.7</v>
      </c>
      <c r="W165" s="6">
        <v>0.2</v>
      </c>
      <c r="X165" s="6">
        <v>0.14000000000000001</v>
      </c>
      <c r="Y165" s="6">
        <v>0.17</v>
      </c>
      <c r="Z165" s="6">
        <v>0.17</v>
      </c>
      <c r="AA165" s="6">
        <v>0.68</v>
      </c>
      <c r="AB165" s="21">
        <f t="shared" si="13"/>
        <v>0.97142857142857153</v>
      </c>
      <c r="AC165" s="23">
        <f t="shared" si="14"/>
        <v>0.97142857142857153</v>
      </c>
      <c r="AD165" s="24" t="str">
        <f t="shared" si="15"/>
        <v>85% a 100%</v>
      </c>
      <c r="AE165" s="26" t="str">
        <f t="shared" si="16"/>
        <v>176000147000156</v>
      </c>
      <c r="AF165" s="26" t="str">
        <f>VLOOKUP(Tabla1[[#This Row],[RUC PROGRAMAS]],Tabla13[[RUC PROGRAMAS]:[Codificado Reportado
USD]],1,0)</f>
        <v>176000147000156</v>
      </c>
      <c r="AG165" s="6">
        <v>271537.78999999998</v>
      </c>
      <c r="AH165" s="6">
        <v>270970.25</v>
      </c>
      <c r="AI165" s="21">
        <f t="shared" si="17"/>
        <v>0.99790990417945147</v>
      </c>
      <c r="AJ165" s="26" t="str">
        <f t="shared" si="18"/>
        <v>85% a 100%</v>
      </c>
      <c r="AK165" s="6">
        <v>271537.79000000004</v>
      </c>
      <c r="AL165" s="6">
        <v>270970.25</v>
      </c>
      <c r="AM165" s="5" t="s">
        <v>2065</v>
      </c>
      <c r="AN165" s="5" t="s">
        <v>2493</v>
      </c>
      <c r="AO165" s="5" t="s">
        <v>1360</v>
      </c>
      <c r="AP165" s="5" t="s">
        <v>1127</v>
      </c>
      <c r="AQ165" s="5" t="s">
        <v>628</v>
      </c>
      <c r="AR165" s="5" t="s">
        <v>1687</v>
      </c>
      <c r="AS165" s="7">
        <v>44592.694560185198</v>
      </c>
      <c r="AT165" s="10"/>
    </row>
    <row r="166" spans="1:46" s="1" customFormat="1" ht="50" customHeight="1">
      <c r="A166" s="9">
        <v>2021</v>
      </c>
      <c r="B166" s="5" t="s">
        <v>1810</v>
      </c>
      <c r="C166" s="5" t="str">
        <f>VLOOKUP(Tabla1[[#This Row],[RUC]],[1]ENTIDADES!$A$2:$I$191,2,0)</f>
        <v>GABINETE SECTORIAL PRODUCTIVO</v>
      </c>
      <c r="D166" s="5" t="s">
        <v>523</v>
      </c>
      <c r="E166" s="5" t="str">
        <f>VLOOKUP(Tabla1[[#This Row],[RUC]],[1]ENTIDADES!$A$2:$I$191,4,0)</f>
        <v>ZONA 9</v>
      </c>
      <c r="F166" s="5" t="s">
        <v>2029</v>
      </c>
      <c r="G166" s="5" t="s">
        <v>627</v>
      </c>
      <c r="H166" s="29" t="s">
        <v>2771</v>
      </c>
      <c r="I166" s="5">
        <v>2</v>
      </c>
      <c r="J166" s="4">
        <v>5</v>
      </c>
      <c r="K166" s="5" t="s">
        <v>2602</v>
      </c>
      <c r="L166" s="5" t="s">
        <v>2772</v>
      </c>
      <c r="M166" s="4">
        <v>3</v>
      </c>
      <c r="N166" s="5" t="s">
        <v>532</v>
      </c>
      <c r="O166" s="5" t="s">
        <v>405</v>
      </c>
      <c r="P166" s="5" t="s">
        <v>227</v>
      </c>
      <c r="Q166" s="6">
        <v>138065</v>
      </c>
      <c r="R166" s="6">
        <v>46000</v>
      </c>
      <c r="S166" s="6">
        <v>22000</v>
      </c>
      <c r="T166" s="6">
        <v>51000</v>
      </c>
      <c r="U166" s="6">
        <v>21000</v>
      </c>
      <c r="V166" s="6">
        <v>140000</v>
      </c>
      <c r="W166" s="6">
        <v>63533</v>
      </c>
      <c r="X166" s="6">
        <v>22361</v>
      </c>
      <c r="Y166" s="6">
        <v>32405</v>
      </c>
      <c r="Z166" s="6">
        <v>19766</v>
      </c>
      <c r="AA166" s="6">
        <v>138065</v>
      </c>
      <c r="AB166" s="21">
        <f t="shared" si="13"/>
        <v>0.98617857142857146</v>
      </c>
      <c r="AC166" s="23">
        <f t="shared" si="14"/>
        <v>0.98617857142857146</v>
      </c>
      <c r="AD166" s="24" t="str">
        <f t="shared" si="15"/>
        <v>85% a 100%</v>
      </c>
      <c r="AE166" s="26" t="str">
        <f t="shared" si="16"/>
        <v>176000147000157</v>
      </c>
      <c r="AF166" s="26" t="str">
        <f>VLOOKUP(Tabla1[[#This Row],[RUC PROGRAMAS]],Tabla13[[RUC PROGRAMAS]:[Codificado Reportado
USD]],1,0)</f>
        <v>176000147000157</v>
      </c>
      <c r="AG166" s="6">
        <v>115240.45</v>
      </c>
      <c r="AH166" s="6">
        <v>104013.88</v>
      </c>
      <c r="AI166" s="21">
        <f t="shared" si="17"/>
        <v>0.90258134188125794</v>
      </c>
      <c r="AJ166" s="26" t="str">
        <f t="shared" si="18"/>
        <v>85% a 100%</v>
      </c>
      <c r="AK166" s="6">
        <v>115240.45</v>
      </c>
      <c r="AL166" s="6">
        <v>104013.88</v>
      </c>
      <c r="AM166" s="5" t="s">
        <v>727</v>
      </c>
      <c r="AN166" s="5" t="s">
        <v>1122</v>
      </c>
      <c r="AO166" s="5" t="s">
        <v>2129</v>
      </c>
      <c r="AP166" s="5" t="s">
        <v>1085</v>
      </c>
      <c r="AQ166" s="5" t="s">
        <v>630</v>
      </c>
      <c r="AR166" s="5" t="s">
        <v>1687</v>
      </c>
      <c r="AS166" s="7">
        <v>44592.694386574098</v>
      </c>
      <c r="AT166" s="11">
        <v>44592.6749305556</v>
      </c>
    </row>
    <row r="167" spans="1:46" s="1" customFormat="1" ht="50" customHeight="1">
      <c r="A167" s="9">
        <v>2021</v>
      </c>
      <c r="B167" s="5" t="s">
        <v>369</v>
      </c>
      <c r="C167" s="5" t="str">
        <f>VLOOKUP(Tabla1[[#This Row],[RUC]],[1]ENTIDADES!$A$2:$I$191,2,0)</f>
        <v>GABINETE SECTORIAL DE EDUCACIÓN</v>
      </c>
      <c r="D167" s="5" t="s">
        <v>2077</v>
      </c>
      <c r="E167" s="5" t="str">
        <f>VLOOKUP(Tabla1[[#This Row],[RUC]],[1]ENTIDADES!$A$2:$I$191,4,0)</f>
        <v>ZONA 9</v>
      </c>
      <c r="F167" s="5" t="s">
        <v>2220</v>
      </c>
      <c r="G167" s="5" t="s">
        <v>748</v>
      </c>
      <c r="H167" s="29" t="s">
        <v>2770</v>
      </c>
      <c r="I167" s="5">
        <v>3</v>
      </c>
      <c r="J167" s="4">
        <v>7</v>
      </c>
      <c r="K167" s="5" t="s">
        <v>2274</v>
      </c>
      <c r="L167" s="5" t="s">
        <v>2776</v>
      </c>
      <c r="M167" s="4">
        <v>14</v>
      </c>
      <c r="N167" s="5" t="s">
        <v>2573</v>
      </c>
      <c r="O167" s="5" t="s">
        <v>2185</v>
      </c>
      <c r="P167" s="5" t="s">
        <v>2125</v>
      </c>
      <c r="Q167" s="6">
        <v>100</v>
      </c>
      <c r="R167" s="6">
        <v>25</v>
      </c>
      <c r="S167" s="6">
        <v>25</v>
      </c>
      <c r="T167" s="6">
        <v>25</v>
      </c>
      <c r="U167" s="6">
        <v>25</v>
      </c>
      <c r="V167" s="6">
        <v>100</v>
      </c>
      <c r="W167" s="6">
        <v>25</v>
      </c>
      <c r="X167" s="6">
        <v>25</v>
      </c>
      <c r="Y167" s="6">
        <v>25</v>
      </c>
      <c r="Z167" s="6">
        <v>25</v>
      </c>
      <c r="AA167" s="6">
        <v>100</v>
      </c>
      <c r="AB167" s="21">
        <f t="shared" si="13"/>
        <v>1</v>
      </c>
      <c r="AC167" s="23">
        <f t="shared" si="14"/>
        <v>1</v>
      </c>
      <c r="AD167" s="24" t="str">
        <f t="shared" si="15"/>
        <v>85% a 100%</v>
      </c>
      <c r="AE167" s="26" t="str">
        <f t="shared" si="16"/>
        <v>176813512000101</v>
      </c>
      <c r="AF167" s="26" t="str">
        <f>VLOOKUP(Tabla1[[#This Row],[RUC PROGRAMAS]],Tabla13[[RUC PROGRAMAS]:[Codificado Reportado
USD]],1,0)</f>
        <v>176813512000101</v>
      </c>
      <c r="AG167" s="6">
        <v>7884224.4299999997</v>
      </c>
      <c r="AH167" s="6">
        <v>7615944.3300000001</v>
      </c>
      <c r="AI167" s="21">
        <f t="shared" si="17"/>
        <v>0.96597254398553445</v>
      </c>
      <c r="AJ167" s="26" t="str">
        <f t="shared" si="18"/>
        <v>85% a 100%</v>
      </c>
      <c r="AK167" s="6">
        <v>7884224.4300000006</v>
      </c>
      <c r="AL167" s="6">
        <v>7615944.3300000019</v>
      </c>
      <c r="AM167" s="5" t="s">
        <v>2052</v>
      </c>
      <c r="AN167" s="5" t="s">
        <v>1130</v>
      </c>
      <c r="AO167" s="5" t="s">
        <v>371</v>
      </c>
      <c r="AP167" s="5" t="s">
        <v>1115</v>
      </c>
      <c r="AQ167" s="5" t="s">
        <v>1488</v>
      </c>
      <c r="AR167" s="5" t="s">
        <v>609</v>
      </c>
      <c r="AS167" s="7">
        <v>44581.862974536998</v>
      </c>
      <c r="AT167" s="10"/>
    </row>
    <row r="168" spans="1:46" s="1" customFormat="1" ht="50" customHeight="1">
      <c r="A168" s="9">
        <v>2021</v>
      </c>
      <c r="B168" s="5" t="s">
        <v>369</v>
      </c>
      <c r="C168" s="5" t="str">
        <f>VLOOKUP(Tabla1[[#This Row],[RUC]],[1]ENTIDADES!$A$2:$I$191,2,0)</f>
        <v>GABINETE SECTORIAL DE EDUCACIÓN</v>
      </c>
      <c r="D168" s="5" t="s">
        <v>2077</v>
      </c>
      <c r="E168" s="5" t="str">
        <f>VLOOKUP(Tabla1[[#This Row],[RUC]],[1]ENTIDADES!$A$2:$I$191,4,0)</f>
        <v>ZONA 9</v>
      </c>
      <c r="F168" s="5" t="s">
        <v>651</v>
      </c>
      <c r="G168" s="5" t="s">
        <v>414</v>
      </c>
      <c r="H168" s="29" t="s">
        <v>2771</v>
      </c>
      <c r="I168" s="5">
        <v>1</v>
      </c>
      <c r="J168" s="4">
        <v>2</v>
      </c>
      <c r="K168" s="5" t="s">
        <v>2478</v>
      </c>
      <c r="L168" s="5" t="s">
        <v>2772</v>
      </c>
      <c r="M168" s="4">
        <v>1</v>
      </c>
      <c r="N168" s="5" t="s">
        <v>2172</v>
      </c>
      <c r="O168" s="5" t="s">
        <v>402</v>
      </c>
      <c r="P168" s="5" t="s">
        <v>227</v>
      </c>
      <c r="Q168" s="6">
        <v>12</v>
      </c>
      <c r="R168" s="6">
        <v>2</v>
      </c>
      <c r="S168" s="6">
        <v>2</v>
      </c>
      <c r="T168" s="6">
        <v>3</v>
      </c>
      <c r="U168" s="6">
        <v>4</v>
      </c>
      <c r="V168" s="6">
        <v>11</v>
      </c>
      <c r="W168" s="6">
        <v>2</v>
      </c>
      <c r="X168" s="6">
        <v>2</v>
      </c>
      <c r="Y168" s="6">
        <v>3</v>
      </c>
      <c r="Z168" s="6">
        <v>4</v>
      </c>
      <c r="AA168" s="6">
        <v>11</v>
      </c>
      <c r="AB168" s="21">
        <f t="shared" si="13"/>
        <v>1</v>
      </c>
      <c r="AC168" s="23">
        <f t="shared" si="14"/>
        <v>1</v>
      </c>
      <c r="AD168" s="24" t="str">
        <f t="shared" si="15"/>
        <v>85% a 100%</v>
      </c>
      <c r="AE168" s="26" t="str">
        <f t="shared" si="16"/>
        <v>176813512000179</v>
      </c>
      <c r="AF168" s="26" t="str">
        <f>VLOOKUP(Tabla1[[#This Row],[RUC PROGRAMAS]],Tabla13[[RUC PROGRAMAS]:[Codificado Reportado
USD]],1,0)</f>
        <v>176813512000179</v>
      </c>
      <c r="AG168" s="6">
        <v>1024405.28</v>
      </c>
      <c r="AH168" s="6">
        <v>1017048.55</v>
      </c>
      <c r="AI168" s="21">
        <f t="shared" si="17"/>
        <v>0.99281853564831291</v>
      </c>
      <c r="AJ168" s="26" t="str">
        <f t="shared" si="18"/>
        <v>85% a 100%</v>
      </c>
      <c r="AK168" s="6">
        <v>1024405.2799999999</v>
      </c>
      <c r="AL168" s="6">
        <v>1017048.5499999998</v>
      </c>
      <c r="AM168" s="5" t="s">
        <v>842</v>
      </c>
      <c r="AN168" s="5" t="s">
        <v>2066</v>
      </c>
      <c r="AO168" s="5" t="s">
        <v>2641</v>
      </c>
      <c r="AP168" s="5" t="s">
        <v>1556</v>
      </c>
      <c r="AQ168" s="5" t="s">
        <v>1488</v>
      </c>
      <c r="AR168" s="5" t="s">
        <v>609</v>
      </c>
      <c r="AS168" s="7">
        <v>44581.863888888904</v>
      </c>
      <c r="AT168" s="10"/>
    </row>
    <row r="169" spans="1:46" s="1" customFormat="1" ht="50" customHeight="1">
      <c r="A169" s="9">
        <v>2021</v>
      </c>
      <c r="B169" s="5" t="s">
        <v>369</v>
      </c>
      <c r="C169" s="5" t="str">
        <f>VLOOKUP(Tabla1[[#This Row],[RUC]],[1]ENTIDADES!$A$2:$I$191,2,0)</f>
        <v>GABINETE SECTORIAL DE EDUCACIÓN</v>
      </c>
      <c r="D169" s="5" t="s">
        <v>2077</v>
      </c>
      <c r="E169" s="5" t="str">
        <f>VLOOKUP(Tabla1[[#This Row],[RUC]],[1]ENTIDADES!$A$2:$I$191,4,0)</f>
        <v>ZONA 9</v>
      </c>
      <c r="F169" s="5" t="s">
        <v>949</v>
      </c>
      <c r="G169" s="5" t="s">
        <v>1603</v>
      </c>
      <c r="H169" s="29" t="s">
        <v>2771</v>
      </c>
      <c r="I169" s="5">
        <v>1</v>
      </c>
      <c r="J169" s="4">
        <v>2</v>
      </c>
      <c r="K169" s="5" t="s">
        <v>2478</v>
      </c>
      <c r="L169" s="5" t="s">
        <v>2772</v>
      </c>
      <c r="M169" s="4">
        <v>2</v>
      </c>
      <c r="N169" s="5" t="s">
        <v>577</v>
      </c>
      <c r="O169" s="5" t="s">
        <v>497</v>
      </c>
      <c r="P169" s="5" t="s">
        <v>227</v>
      </c>
      <c r="Q169" s="6">
        <v>16</v>
      </c>
      <c r="R169" s="6">
        <v>2</v>
      </c>
      <c r="S169" s="6">
        <v>2</v>
      </c>
      <c r="T169" s="6">
        <v>2</v>
      </c>
      <c r="U169" s="6">
        <v>2</v>
      </c>
      <c r="V169" s="6">
        <v>8</v>
      </c>
      <c r="W169" s="6">
        <v>2</v>
      </c>
      <c r="X169" s="6">
        <v>2</v>
      </c>
      <c r="Y169" s="6">
        <v>2</v>
      </c>
      <c r="Z169" s="6">
        <v>2</v>
      </c>
      <c r="AA169" s="6">
        <v>8</v>
      </c>
      <c r="AB169" s="21">
        <f t="shared" si="13"/>
        <v>1</v>
      </c>
      <c r="AC169" s="23">
        <f t="shared" si="14"/>
        <v>1</v>
      </c>
      <c r="AD169" s="24" t="str">
        <f t="shared" si="15"/>
        <v>85% a 100%</v>
      </c>
      <c r="AE169" s="26" t="str">
        <f t="shared" si="16"/>
        <v>176813512000180</v>
      </c>
      <c r="AF169" s="26" t="str">
        <f>VLOOKUP(Tabla1[[#This Row],[RUC PROGRAMAS]],Tabla13[[RUC PROGRAMAS]:[Codificado Reportado
USD]],1,0)</f>
        <v>176813512000180</v>
      </c>
      <c r="AG169" s="6">
        <v>6764116.3499999996</v>
      </c>
      <c r="AH169" s="6">
        <v>6666366.6900000004</v>
      </c>
      <c r="AI169" s="21">
        <f t="shared" si="17"/>
        <v>0.98554879086312597</v>
      </c>
      <c r="AJ169" s="26" t="str">
        <f t="shared" si="18"/>
        <v>85% a 100%</v>
      </c>
      <c r="AK169" s="6">
        <v>6764116.3499999996</v>
      </c>
      <c r="AL169" s="6">
        <v>6666366.6900000004</v>
      </c>
      <c r="AM169" s="5" t="s">
        <v>182</v>
      </c>
      <c r="AN169" s="5" t="s">
        <v>978</v>
      </c>
      <c r="AO169" s="5" t="s">
        <v>2537</v>
      </c>
      <c r="AP169" s="5" t="s">
        <v>1562</v>
      </c>
      <c r="AQ169" s="5" t="s">
        <v>1488</v>
      </c>
      <c r="AR169" s="5" t="s">
        <v>609</v>
      </c>
      <c r="AS169" s="7">
        <v>44581.8652546296</v>
      </c>
      <c r="AT169" s="10"/>
    </row>
    <row r="170" spans="1:46" s="1" customFormat="1" ht="50" customHeight="1">
      <c r="A170" s="9">
        <v>2021</v>
      </c>
      <c r="B170" s="5" t="s">
        <v>1188</v>
      </c>
      <c r="C170" s="5" t="str">
        <f>VLOOKUP(Tabla1[[#This Row],[RUC]],[1]ENTIDADES!$A$2:$I$191,2,0)</f>
        <v>GABINETE SECTORIAL DE SEGURIDAD</v>
      </c>
      <c r="D170" s="5" t="s">
        <v>1439</v>
      </c>
      <c r="E170" s="5" t="str">
        <f>VLOOKUP(Tabla1[[#This Row],[RUC]],[1]ENTIDADES!$A$2:$I$191,4,0)</f>
        <v>ZONA 9</v>
      </c>
      <c r="F170" s="5" t="s">
        <v>2220</v>
      </c>
      <c r="G170" s="5" t="s">
        <v>748</v>
      </c>
      <c r="H170" s="29" t="s">
        <v>2770</v>
      </c>
      <c r="I170" s="5">
        <v>3</v>
      </c>
      <c r="J170" s="4">
        <v>9</v>
      </c>
      <c r="K170" s="5" t="s">
        <v>2067</v>
      </c>
      <c r="L170" s="5" t="s">
        <v>2774</v>
      </c>
      <c r="M170" s="4">
        <v>10</v>
      </c>
      <c r="N170" s="5" t="s">
        <v>561</v>
      </c>
      <c r="O170" s="5" t="s">
        <v>2147</v>
      </c>
      <c r="P170" s="5" t="s">
        <v>560</v>
      </c>
      <c r="Q170" s="6">
        <v>0.99</v>
      </c>
      <c r="R170" s="6">
        <v>0.25</v>
      </c>
      <c r="S170" s="6">
        <v>0.25</v>
      </c>
      <c r="T170" s="6">
        <v>0.25</v>
      </c>
      <c r="U170" s="6">
        <v>0.25</v>
      </c>
      <c r="V170" s="6">
        <v>1</v>
      </c>
      <c r="W170" s="6">
        <v>0.13</v>
      </c>
      <c r="X170" s="6">
        <v>0.37</v>
      </c>
      <c r="Y170" s="6">
        <v>0.25</v>
      </c>
      <c r="Z170" s="6">
        <v>0.25</v>
      </c>
      <c r="AA170" s="6">
        <v>1</v>
      </c>
      <c r="AB170" s="21">
        <f t="shared" si="13"/>
        <v>1</v>
      </c>
      <c r="AC170" s="23">
        <f t="shared" si="14"/>
        <v>1</v>
      </c>
      <c r="AD170" s="24" t="str">
        <f t="shared" si="15"/>
        <v>85% a 100%</v>
      </c>
      <c r="AE170" s="26" t="str">
        <f t="shared" si="16"/>
        <v>176000074000101</v>
      </c>
      <c r="AF170" s="26" t="str">
        <f>VLOOKUP(Tabla1[[#This Row],[RUC PROGRAMAS]],Tabla13[[RUC PROGRAMAS]:[Codificado Reportado
USD]],1,0)</f>
        <v>176000074000101</v>
      </c>
      <c r="AG170" s="6">
        <v>110780840</v>
      </c>
      <c r="AH170" s="6">
        <v>107664903.97</v>
      </c>
      <c r="AI170" s="21">
        <f t="shared" si="17"/>
        <v>0.97187296982041294</v>
      </c>
      <c r="AJ170" s="26" t="str">
        <f t="shared" si="18"/>
        <v>85% a 100%</v>
      </c>
      <c r="AK170" s="6">
        <v>110780839.99999999</v>
      </c>
      <c r="AL170" s="6">
        <v>107664903.96999998</v>
      </c>
      <c r="AM170" s="5" t="s">
        <v>93</v>
      </c>
      <c r="AN170" s="5" t="s">
        <v>230</v>
      </c>
      <c r="AO170" s="5" t="s">
        <v>759</v>
      </c>
      <c r="AP170" s="5" t="s">
        <v>1999</v>
      </c>
      <c r="AQ170" s="5" t="s">
        <v>1401</v>
      </c>
      <c r="AR170" s="5" t="s">
        <v>1520</v>
      </c>
      <c r="AS170" s="7">
        <v>44578.6340277778</v>
      </c>
      <c r="AT170" s="10"/>
    </row>
    <row r="171" spans="1:46" s="1" customFormat="1" ht="50" customHeight="1">
      <c r="A171" s="9">
        <v>2021</v>
      </c>
      <c r="B171" s="5" t="s">
        <v>1188</v>
      </c>
      <c r="C171" s="5" t="str">
        <f>VLOOKUP(Tabla1[[#This Row],[RUC]],[1]ENTIDADES!$A$2:$I$191,2,0)</f>
        <v>GABINETE SECTORIAL DE SEGURIDAD</v>
      </c>
      <c r="D171" s="5" t="s">
        <v>1439</v>
      </c>
      <c r="E171" s="5" t="str">
        <f>VLOOKUP(Tabla1[[#This Row],[RUC]],[1]ENTIDADES!$A$2:$I$191,4,0)</f>
        <v>ZONA 9</v>
      </c>
      <c r="F171" s="5" t="s">
        <v>2621</v>
      </c>
      <c r="G171" s="5" t="s">
        <v>936</v>
      </c>
      <c r="H171" s="29" t="s">
        <v>2771</v>
      </c>
      <c r="I171" s="5">
        <v>3</v>
      </c>
      <c r="J171" s="4">
        <v>9</v>
      </c>
      <c r="K171" s="5" t="s">
        <v>2067</v>
      </c>
      <c r="L171" s="5" t="s">
        <v>2774</v>
      </c>
      <c r="M171" s="4">
        <v>10</v>
      </c>
      <c r="N171" s="5" t="s">
        <v>561</v>
      </c>
      <c r="O171" s="5" t="s">
        <v>2675</v>
      </c>
      <c r="P171" s="5" t="s">
        <v>560</v>
      </c>
      <c r="Q171" s="6">
        <v>0.33</v>
      </c>
      <c r="R171" s="6">
        <v>0</v>
      </c>
      <c r="S171" s="6">
        <v>0</v>
      </c>
      <c r="T171" s="6">
        <v>0</v>
      </c>
      <c r="U171" s="6">
        <v>0</v>
      </c>
      <c r="V171" s="6">
        <v>0</v>
      </c>
      <c r="W171" s="6">
        <v>0</v>
      </c>
      <c r="X171" s="6">
        <v>0</v>
      </c>
      <c r="Y171" s="6">
        <v>0</v>
      </c>
      <c r="Z171" s="6">
        <v>0</v>
      </c>
      <c r="AA171" s="6">
        <v>0</v>
      </c>
      <c r="AB171" s="21" t="e">
        <f t="shared" si="13"/>
        <v>#DIV/0!</v>
      </c>
      <c r="AC171" s="23" t="e">
        <f t="shared" si="14"/>
        <v>#DIV/0!</v>
      </c>
      <c r="AD171" s="24" t="e">
        <f t="shared" si="15"/>
        <v>#DIV/0!</v>
      </c>
      <c r="AE171" s="26" t="str">
        <f t="shared" si="16"/>
        <v>176000074000122</v>
      </c>
      <c r="AF171" s="26" t="e">
        <f>VLOOKUP(Tabla1[[#This Row],[RUC PROGRAMAS]],Tabla13[[RUC PROGRAMAS]:[Codificado Reportado
USD]],1,0)</f>
        <v>#N/A</v>
      </c>
      <c r="AG171" s="6">
        <v>0</v>
      </c>
      <c r="AH171" s="6">
        <v>0</v>
      </c>
      <c r="AI171" s="21" t="e">
        <f t="shared" si="17"/>
        <v>#DIV/0!</v>
      </c>
      <c r="AJ171" s="26" t="e">
        <f t="shared" si="18"/>
        <v>#DIV/0!</v>
      </c>
      <c r="AK171" s="6">
        <v>0</v>
      </c>
      <c r="AL171" s="6">
        <v>0</v>
      </c>
      <c r="AM171" s="5" t="s">
        <v>458</v>
      </c>
      <c r="AN171" s="5" t="s">
        <v>458</v>
      </c>
      <c r="AO171" s="5" t="s">
        <v>458</v>
      </c>
      <c r="AP171" s="5" t="s">
        <v>41</v>
      </c>
      <c r="AQ171" s="5" t="s">
        <v>1401</v>
      </c>
      <c r="AR171" s="5" t="s">
        <v>1520</v>
      </c>
      <c r="AS171" s="7">
        <v>44578.634143518502</v>
      </c>
      <c r="AT171" s="10"/>
    </row>
    <row r="172" spans="1:46" s="1" customFormat="1" ht="50" customHeight="1">
      <c r="A172" s="9">
        <v>2021</v>
      </c>
      <c r="B172" s="5" t="s">
        <v>1188</v>
      </c>
      <c r="C172" s="5" t="str">
        <f>VLOOKUP(Tabla1[[#This Row],[RUC]],[1]ENTIDADES!$A$2:$I$191,2,0)</f>
        <v>GABINETE SECTORIAL DE SEGURIDAD</v>
      </c>
      <c r="D172" s="5" t="s">
        <v>1439</v>
      </c>
      <c r="E172" s="5" t="str">
        <f>VLOOKUP(Tabla1[[#This Row],[RUC]],[1]ENTIDADES!$A$2:$I$191,4,0)</f>
        <v>ZONA 9</v>
      </c>
      <c r="F172" s="5" t="s">
        <v>1631</v>
      </c>
      <c r="G172" s="5" t="s">
        <v>2210</v>
      </c>
      <c r="H172" s="29" t="s">
        <v>2771</v>
      </c>
      <c r="I172" s="5">
        <v>3</v>
      </c>
      <c r="J172" s="4">
        <v>9</v>
      </c>
      <c r="K172" s="5" t="s">
        <v>2067</v>
      </c>
      <c r="L172" s="5" t="s">
        <v>2774</v>
      </c>
      <c r="M172" s="4">
        <v>10</v>
      </c>
      <c r="N172" s="5" t="s">
        <v>561</v>
      </c>
      <c r="O172" s="5" t="s">
        <v>2722</v>
      </c>
      <c r="P172" s="5" t="s">
        <v>560</v>
      </c>
      <c r="Q172" s="6">
        <v>0.99</v>
      </c>
      <c r="R172" s="6">
        <v>0.25</v>
      </c>
      <c r="S172" s="6">
        <v>0.25</v>
      </c>
      <c r="T172" s="6">
        <v>0.25</v>
      </c>
      <c r="U172" s="6">
        <v>0.25</v>
      </c>
      <c r="V172" s="6">
        <v>1</v>
      </c>
      <c r="W172" s="6">
        <v>0.23</v>
      </c>
      <c r="X172" s="6">
        <v>0.27</v>
      </c>
      <c r="Y172" s="6">
        <v>0.25</v>
      </c>
      <c r="Z172" s="6">
        <v>0.25</v>
      </c>
      <c r="AA172" s="6">
        <v>1</v>
      </c>
      <c r="AB172" s="21">
        <f t="shared" si="13"/>
        <v>1</v>
      </c>
      <c r="AC172" s="23">
        <f t="shared" si="14"/>
        <v>1</v>
      </c>
      <c r="AD172" s="24" t="str">
        <f t="shared" si="15"/>
        <v>85% a 100%</v>
      </c>
      <c r="AE172" s="26" t="str">
        <f t="shared" si="16"/>
        <v>176000074000155</v>
      </c>
      <c r="AF172" s="26" t="str">
        <f>VLOOKUP(Tabla1[[#This Row],[RUC PROGRAMAS]],Tabla13[[RUC PROGRAMAS]:[Codificado Reportado
USD]],1,0)</f>
        <v>176000074000155</v>
      </c>
      <c r="AG172" s="6">
        <v>1168526291.05</v>
      </c>
      <c r="AH172" s="6">
        <v>1161153023.28</v>
      </c>
      <c r="AI172" s="21">
        <f t="shared" si="17"/>
        <v>0.99369011392685513</v>
      </c>
      <c r="AJ172" s="26" t="str">
        <f t="shared" si="18"/>
        <v>85% a 100%</v>
      </c>
      <c r="AK172" s="6">
        <v>1168526291.0499997</v>
      </c>
      <c r="AL172" s="6">
        <v>1161153023.28</v>
      </c>
      <c r="AM172" s="5" t="s">
        <v>93</v>
      </c>
      <c r="AN172" s="5" t="s">
        <v>717</v>
      </c>
      <c r="AO172" s="5" t="s">
        <v>2534</v>
      </c>
      <c r="AP172" s="5" t="s">
        <v>1851</v>
      </c>
      <c r="AQ172" s="5" t="s">
        <v>1401</v>
      </c>
      <c r="AR172" s="5" t="s">
        <v>1520</v>
      </c>
      <c r="AS172" s="7">
        <v>44578.634594907402</v>
      </c>
      <c r="AT172" s="10"/>
    </row>
    <row r="173" spans="1:46" s="1" customFormat="1" ht="50" customHeight="1">
      <c r="A173" s="9">
        <v>2021</v>
      </c>
      <c r="B173" s="5" t="s">
        <v>1188</v>
      </c>
      <c r="C173" s="5" t="str">
        <f>VLOOKUP(Tabla1[[#This Row],[RUC]],[1]ENTIDADES!$A$2:$I$191,2,0)</f>
        <v>GABINETE SECTORIAL DE SEGURIDAD</v>
      </c>
      <c r="D173" s="5" t="s">
        <v>1439</v>
      </c>
      <c r="E173" s="5" t="str">
        <f>VLOOKUP(Tabla1[[#This Row],[RUC]],[1]ENTIDADES!$A$2:$I$191,4,0)</f>
        <v>ZONA 9</v>
      </c>
      <c r="F173" s="5" t="s">
        <v>510</v>
      </c>
      <c r="G173" s="5" t="s">
        <v>1512</v>
      </c>
      <c r="H173" s="29" t="s">
        <v>2771</v>
      </c>
      <c r="I173" s="5">
        <v>3</v>
      </c>
      <c r="J173" s="4">
        <v>9</v>
      </c>
      <c r="K173" s="5" t="s">
        <v>2067</v>
      </c>
      <c r="L173" s="5" t="s">
        <v>2774</v>
      </c>
      <c r="M173" s="4">
        <v>10</v>
      </c>
      <c r="N173" s="5" t="s">
        <v>561</v>
      </c>
      <c r="O173" s="5" t="s">
        <v>823</v>
      </c>
      <c r="P173" s="5" t="s">
        <v>560</v>
      </c>
      <c r="Q173" s="6">
        <v>0.98</v>
      </c>
      <c r="R173" s="6">
        <v>0.25</v>
      </c>
      <c r="S173" s="6">
        <v>0.25</v>
      </c>
      <c r="T173" s="6">
        <v>0.25</v>
      </c>
      <c r="U173" s="6">
        <v>0.25</v>
      </c>
      <c r="V173" s="6">
        <v>1</v>
      </c>
      <c r="W173" s="6">
        <v>0.15</v>
      </c>
      <c r="X173" s="6">
        <v>0.35</v>
      </c>
      <c r="Y173" s="6">
        <v>0.25</v>
      </c>
      <c r="Z173" s="6">
        <v>0.25</v>
      </c>
      <c r="AA173" s="6">
        <v>1</v>
      </c>
      <c r="AB173" s="21">
        <f t="shared" si="13"/>
        <v>1</v>
      </c>
      <c r="AC173" s="23">
        <f t="shared" si="14"/>
        <v>1</v>
      </c>
      <c r="AD173" s="24" t="str">
        <f t="shared" si="15"/>
        <v>85% a 100%</v>
      </c>
      <c r="AE173" s="26" t="str">
        <f t="shared" si="16"/>
        <v>176000074000156</v>
      </c>
      <c r="AF173" s="26" t="str">
        <f>VLOOKUP(Tabla1[[#This Row],[RUC PROGRAMAS]],Tabla13[[RUC PROGRAMAS]:[Codificado Reportado
USD]],1,0)</f>
        <v>176000074000156</v>
      </c>
      <c r="AG173" s="6">
        <v>3984677.34</v>
      </c>
      <c r="AH173" s="6">
        <v>3961760.87</v>
      </c>
      <c r="AI173" s="21">
        <f t="shared" si="17"/>
        <v>0.99424885177779543</v>
      </c>
      <c r="AJ173" s="26" t="str">
        <f t="shared" si="18"/>
        <v>85% a 100%</v>
      </c>
      <c r="AK173" s="6">
        <v>3984677.3400000008</v>
      </c>
      <c r="AL173" s="6">
        <v>3961760.870000001</v>
      </c>
      <c r="AM173" s="5" t="s">
        <v>93</v>
      </c>
      <c r="AN173" s="5" t="s">
        <v>1457</v>
      </c>
      <c r="AO173" s="5" t="s">
        <v>1812</v>
      </c>
      <c r="AP173" s="5" t="s">
        <v>2063</v>
      </c>
      <c r="AQ173" s="5" t="s">
        <v>1401</v>
      </c>
      <c r="AR173" s="5" t="s">
        <v>1520</v>
      </c>
      <c r="AS173" s="7">
        <v>44578.634942129604</v>
      </c>
      <c r="AT173" s="10"/>
    </row>
    <row r="174" spans="1:46" s="1" customFormat="1" ht="50" customHeight="1">
      <c r="A174" s="9">
        <v>2021</v>
      </c>
      <c r="B174" s="5" t="s">
        <v>1188</v>
      </c>
      <c r="C174" s="5" t="str">
        <f>VLOOKUP(Tabla1[[#This Row],[RUC]],[1]ENTIDADES!$A$2:$I$191,2,0)</f>
        <v>GABINETE SECTORIAL DE SEGURIDAD</v>
      </c>
      <c r="D174" s="5" t="s">
        <v>1439</v>
      </c>
      <c r="E174" s="5" t="str">
        <f>VLOOKUP(Tabla1[[#This Row],[RUC]],[1]ENTIDADES!$A$2:$I$191,4,0)</f>
        <v>ZONA 9</v>
      </c>
      <c r="F174" s="5" t="s">
        <v>2029</v>
      </c>
      <c r="G174" s="5" t="s">
        <v>1824</v>
      </c>
      <c r="H174" s="29" t="s">
        <v>2771</v>
      </c>
      <c r="I174" s="5">
        <v>3</v>
      </c>
      <c r="J174" s="4">
        <v>9</v>
      </c>
      <c r="K174" s="5" t="s">
        <v>2067</v>
      </c>
      <c r="L174" s="5" t="s">
        <v>2774</v>
      </c>
      <c r="M174" s="4">
        <v>10</v>
      </c>
      <c r="N174" s="5" t="s">
        <v>561</v>
      </c>
      <c r="O174" s="5" t="s">
        <v>372</v>
      </c>
      <c r="P174" s="5" t="s">
        <v>560</v>
      </c>
      <c r="Q174" s="6">
        <v>0.88</v>
      </c>
      <c r="R174" s="6">
        <v>0.25</v>
      </c>
      <c r="S174" s="6">
        <v>0.25</v>
      </c>
      <c r="T174" s="6">
        <v>0.25</v>
      </c>
      <c r="U174" s="6">
        <v>0.25</v>
      </c>
      <c r="V174" s="6">
        <v>1</v>
      </c>
      <c r="W174" s="6">
        <v>0.03</v>
      </c>
      <c r="X174" s="6">
        <v>0.18</v>
      </c>
      <c r="Y174" s="6">
        <v>0.2</v>
      </c>
      <c r="Z174" s="6">
        <v>0.2</v>
      </c>
      <c r="AA174" s="6">
        <v>0.61</v>
      </c>
      <c r="AB174" s="21">
        <f t="shared" si="13"/>
        <v>0.61</v>
      </c>
      <c r="AC174" s="23">
        <f t="shared" si="14"/>
        <v>0.61</v>
      </c>
      <c r="AD174" s="24" t="str">
        <f t="shared" si="15"/>
        <v>0% a 69,99%</v>
      </c>
      <c r="AE174" s="26" t="str">
        <f t="shared" si="16"/>
        <v>176000074000157</v>
      </c>
      <c r="AF174" s="26" t="str">
        <f>VLOOKUP(Tabla1[[#This Row],[RUC PROGRAMAS]],Tabla13[[RUC PROGRAMAS]:[Codificado Reportado
USD]],1,0)</f>
        <v>176000074000157</v>
      </c>
      <c r="AG174" s="6">
        <v>31479457.710000001</v>
      </c>
      <c r="AH174" s="6">
        <v>27497151.890000001</v>
      </c>
      <c r="AI174" s="21">
        <f t="shared" si="17"/>
        <v>0.87349509458878161</v>
      </c>
      <c r="AJ174" s="26" t="str">
        <f t="shared" si="18"/>
        <v>85% a 100%</v>
      </c>
      <c r="AK174" s="6">
        <v>31479457.710000016</v>
      </c>
      <c r="AL174" s="6">
        <v>27497151.890000008</v>
      </c>
      <c r="AM174" s="5" t="s">
        <v>93</v>
      </c>
      <c r="AN174" s="5" t="s">
        <v>1265</v>
      </c>
      <c r="AO174" s="5" t="s">
        <v>2393</v>
      </c>
      <c r="AP174" s="5" t="s">
        <v>1421</v>
      </c>
      <c r="AQ174" s="5" t="s">
        <v>1401</v>
      </c>
      <c r="AR174" s="5" t="s">
        <v>1520</v>
      </c>
      <c r="AS174" s="7">
        <v>44578.635486111103</v>
      </c>
      <c r="AT174" s="10"/>
    </row>
    <row r="175" spans="1:46" s="1" customFormat="1" ht="50" customHeight="1">
      <c r="A175" s="9">
        <v>2021</v>
      </c>
      <c r="B175" s="5" t="s">
        <v>1188</v>
      </c>
      <c r="C175" s="5" t="str">
        <f>VLOOKUP(Tabla1[[#This Row],[RUC]],[1]ENTIDADES!$A$2:$I$191,2,0)</f>
        <v>GABINETE SECTORIAL DE SEGURIDAD</v>
      </c>
      <c r="D175" s="5" t="s">
        <v>1439</v>
      </c>
      <c r="E175" s="5" t="str">
        <f>VLOOKUP(Tabla1[[#This Row],[RUC]],[1]ENTIDADES!$A$2:$I$191,4,0)</f>
        <v>ZONA 9</v>
      </c>
      <c r="F175" s="5" t="s">
        <v>443</v>
      </c>
      <c r="G175" s="5" t="s">
        <v>692</v>
      </c>
      <c r="H175" s="29" t="s">
        <v>2771</v>
      </c>
      <c r="I175" s="5">
        <v>3</v>
      </c>
      <c r="J175" s="4">
        <v>9</v>
      </c>
      <c r="K175" s="5" t="s">
        <v>2067</v>
      </c>
      <c r="L175" s="5" t="s">
        <v>2774</v>
      </c>
      <c r="M175" s="4">
        <v>10</v>
      </c>
      <c r="N175" s="5" t="s">
        <v>561</v>
      </c>
      <c r="O175" s="5" t="s">
        <v>2675</v>
      </c>
      <c r="P175" s="5" t="s">
        <v>560</v>
      </c>
      <c r="Q175" s="6">
        <v>0</v>
      </c>
      <c r="R175" s="6">
        <v>0</v>
      </c>
      <c r="S175" s="6">
        <v>0.33</v>
      </c>
      <c r="T175" s="6">
        <v>0.33</v>
      </c>
      <c r="U175" s="6">
        <v>0.33</v>
      </c>
      <c r="V175" s="6">
        <v>0.99</v>
      </c>
      <c r="W175" s="6">
        <v>0</v>
      </c>
      <c r="X175" s="6">
        <v>0</v>
      </c>
      <c r="Y175" s="6">
        <v>0</v>
      </c>
      <c r="Z175" s="6">
        <v>0</v>
      </c>
      <c r="AA175" s="6">
        <v>0</v>
      </c>
      <c r="AB175" s="21">
        <f t="shared" si="13"/>
        <v>0</v>
      </c>
      <c r="AC175" s="23">
        <f t="shared" si="14"/>
        <v>0</v>
      </c>
      <c r="AD175" s="24" t="str">
        <f t="shared" si="15"/>
        <v>0% a 69,99%</v>
      </c>
      <c r="AE175" s="26" t="str">
        <f t="shared" si="16"/>
        <v>176000074000158</v>
      </c>
      <c r="AF175" s="26" t="str">
        <f>VLOOKUP(Tabla1[[#This Row],[RUC PROGRAMAS]],Tabla13[[RUC PROGRAMAS]:[Codificado Reportado
USD]],1,0)</f>
        <v>176000074000158</v>
      </c>
      <c r="AG175" s="6">
        <v>0</v>
      </c>
      <c r="AH175" s="6">
        <v>0</v>
      </c>
      <c r="AI175" s="21" t="e">
        <f t="shared" si="17"/>
        <v>#DIV/0!</v>
      </c>
      <c r="AJ175" s="26" t="e">
        <f t="shared" si="18"/>
        <v>#DIV/0!</v>
      </c>
      <c r="AK175" s="6">
        <v>0</v>
      </c>
      <c r="AL175" s="6">
        <v>0</v>
      </c>
      <c r="AM175" s="5" t="s">
        <v>1931</v>
      </c>
      <c r="AN175" s="5" t="s">
        <v>2227</v>
      </c>
      <c r="AO175" s="5" t="s">
        <v>2227</v>
      </c>
      <c r="AP175" s="5" t="s">
        <v>396</v>
      </c>
      <c r="AQ175" s="5" t="s">
        <v>1401</v>
      </c>
      <c r="AR175" s="5" t="s">
        <v>1520</v>
      </c>
      <c r="AS175" s="7">
        <v>44578.622453703698</v>
      </c>
      <c r="AT175" s="10"/>
    </row>
    <row r="176" spans="1:46" s="1" customFormat="1" ht="50" customHeight="1">
      <c r="A176" s="9">
        <v>2021</v>
      </c>
      <c r="B176" s="5" t="s">
        <v>1188</v>
      </c>
      <c r="C176" s="5" t="str">
        <f>VLOOKUP(Tabla1[[#This Row],[RUC]],[1]ENTIDADES!$A$2:$I$191,2,0)</f>
        <v>GABINETE SECTORIAL DE SEGURIDAD</v>
      </c>
      <c r="D176" s="5" t="s">
        <v>1439</v>
      </c>
      <c r="E176" s="5" t="str">
        <f>VLOOKUP(Tabla1[[#This Row],[RUC]],[1]ENTIDADES!$A$2:$I$191,4,0)</f>
        <v>ZONA 9</v>
      </c>
      <c r="F176" s="5" t="s">
        <v>1057</v>
      </c>
      <c r="G176" s="5" t="s">
        <v>118</v>
      </c>
      <c r="H176" s="29" t="s">
        <v>2771</v>
      </c>
      <c r="I176" s="5">
        <v>3</v>
      </c>
      <c r="J176" s="4">
        <v>9</v>
      </c>
      <c r="K176" s="5" t="s">
        <v>2067</v>
      </c>
      <c r="L176" s="5" t="s">
        <v>2774</v>
      </c>
      <c r="M176" s="4">
        <v>10</v>
      </c>
      <c r="N176" s="5" t="s">
        <v>561</v>
      </c>
      <c r="O176" s="5" t="s">
        <v>425</v>
      </c>
      <c r="P176" s="5" t="s">
        <v>560</v>
      </c>
      <c r="Q176" s="6">
        <v>0.56999999999999995</v>
      </c>
      <c r="R176" s="6">
        <v>0.25</v>
      </c>
      <c r="S176" s="6">
        <v>0.25</v>
      </c>
      <c r="T176" s="6">
        <v>0.25</v>
      </c>
      <c r="U176" s="6">
        <v>0.25</v>
      </c>
      <c r="V176" s="6">
        <v>1</v>
      </c>
      <c r="W176" s="6">
        <v>0.02</v>
      </c>
      <c r="X176" s="6">
        <v>0.13</v>
      </c>
      <c r="Y176" s="6">
        <v>0.2</v>
      </c>
      <c r="Z176" s="6">
        <v>0.22</v>
      </c>
      <c r="AA176" s="6">
        <v>0.56999999999999995</v>
      </c>
      <c r="AB176" s="21">
        <f t="shared" si="13"/>
        <v>0.56999999999999995</v>
      </c>
      <c r="AC176" s="23">
        <f t="shared" si="14"/>
        <v>0.56999999999999995</v>
      </c>
      <c r="AD176" s="24" t="str">
        <f t="shared" si="15"/>
        <v>0% a 69,99%</v>
      </c>
      <c r="AE176" s="26" t="str">
        <f t="shared" si="16"/>
        <v>176000074000186</v>
      </c>
      <c r="AF176" s="26" t="str">
        <f>VLOOKUP(Tabla1[[#This Row],[RUC PROGRAMAS]],Tabla13[[RUC PROGRAMAS]:[Codificado Reportado
USD]],1,0)</f>
        <v>176000074000186</v>
      </c>
      <c r="AG176" s="6">
        <v>8647724.4800000004</v>
      </c>
      <c r="AH176" s="6">
        <v>8272393.6200000001</v>
      </c>
      <c r="AI176" s="21">
        <f t="shared" si="17"/>
        <v>0.95659773147629235</v>
      </c>
      <c r="AJ176" s="26" t="str">
        <f t="shared" si="18"/>
        <v>85% a 100%</v>
      </c>
      <c r="AK176" s="6">
        <v>8647724.4799999986</v>
      </c>
      <c r="AL176" s="6">
        <v>8272393.6200000001</v>
      </c>
      <c r="AM176" s="5" t="s">
        <v>93</v>
      </c>
      <c r="AN176" s="5" t="s">
        <v>2114</v>
      </c>
      <c r="AO176" s="5" t="s">
        <v>1469</v>
      </c>
      <c r="AP176" s="5" t="s">
        <v>584</v>
      </c>
      <c r="AQ176" s="5" t="s">
        <v>1401</v>
      </c>
      <c r="AR176" s="5" t="s">
        <v>1520</v>
      </c>
      <c r="AS176" s="7">
        <v>44578.636041666701</v>
      </c>
      <c r="AT176" s="10"/>
    </row>
    <row r="177" spans="1:46" s="1" customFormat="1" ht="50" customHeight="1">
      <c r="A177" s="9">
        <v>2021</v>
      </c>
      <c r="B177" s="5" t="s">
        <v>1188</v>
      </c>
      <c r="C177" s="5" t="str">
        <f>VLOOKUP(Tabla1[[#This Row],[RUC]],[1]ENTIDADES!$A$2:$I$191,2,0)</f>
        <v>GABINETE SECTORIAL DE SEGURIDAD</v>
      </c>
      <c r="D177" s="5" t="s">
        <v>1439</v>
      </c>
      <c r="E177" s="5" t="str">
        <f>VLOOKUP(Tabla1[[#This Row],[RUC]],[1]ENTIDADES!$A$2:$I$191,4,0)</f>
        <v>ZONA 9</v>
      </c>
      <c r="F177" s="5" t="s">
        <v>1405</v>
      </c>
      <c r="G177" s="5" t="s">
        <v>2334</v>
      </c>
      <c r="H177" s="29" t="s">
        <v>2771</v>
      </c>
      <c r="I177" s="5">
        <v>3</v>
      </c>
      <c r="J177" s="4">
        <v>9</v>
      </c>
      <c r="K177" s="5" t="s">
        <v>2067</v>
      </c>
      <c r="L177" s="5" t="s">
        <v>2774</v>
      </c>
      <c r="M177" s="4">
        <v>10</v>
      </c>
      <c r="N177" s="5" t="s">
        <v>561</v>
      </c>
      <c r="O177" s="5" t="s">
        <v>2023</v>
      </c>
      <c r="P177" s="5" t="s">
        <v>560</v>
      </c>
      <c r="Q177" s="6">
        <v>0.62</v>
      </c>
      <c r="R177" s="6">
        <v>0.25</v>
      </c>
      <c r="S177" s="6">
        <v>0.25</v>
      </c>
      <c r="T177" s="6">
        <v>0.25</v>
      </c>
      <c r="U177" s="6">
        <v>0.25</v>
      </c>
      <c r="V177" s="6">
        <v>1</v>
      </c>
      <c r="W177" s="6">
        <v>0.28999999999999998</v>
      </c>
      <c r="X177" s="6">
        <v>0.21</v>
      </c>
      <c r="Y177" s="6">
        <v>0.25</v>
      </c>
      <c r="Z177" s="6">
        <v>0.25</v>
      </c>
      <c r="AA177" s="6">
        <v>1</v>
      </c>
      <c r="AB177" s="21">
        <f t="shared" si="13"/>
        <v>1</v>
      </c>
      <c r="AC177" s="23">
        <f t="shared" si="14"/>
        <v>1</v>
      </c>
      <c r="AD177" s="24" t="str">
        <f t="shared" si="15"/>
        <v>85% a 100%</v>
      </c>
      <c r="AE177" s="26" t="str">
        <f t="shared" si="16"/>
        <v>176000074000191</v>
      </c>
      <c r="AF177" s="26" t="str">
        <f>VLOOKUP(Tabla1[[#This Row],[RUC PROGRAMAS]],Tabla13[[RUC PROGRAMAS]:[Codificado Reportado
USD]],1,0)</f>
        <v>176000074000191</v>
      </c>
      <c r="AG177" s="6">
        <v>16729571.720000001</v>
      </c>
      <c r="AH177" s="6">
        <v>16491347.57</v>
      </c>
      <c r="AI177" s="21">
        <f t="shared" si="17"/>
        <v>0.98576029596052328</v>
      </c>
      <c r="AJ177" s="26" t="str">
        <f t="shared" si="18"/>
        <v>85% a 100%</v>
      </c>
      <c r="AK177" s="6">
        <v>16729571.719999997</v>
      </c>
      <c r="AL177" s="6">
        <v>16491347.569999997</v>
      </c>
      <c r="AM177" s="5" t="s">
        <v>93</v>
      </c>
      <c r="AN177" s="5" t="s">
        <v>613</v>
      </c>
      <c r="AO177" s="5" t="s">
        <v>2055</v>
      </c>
      <c r="AP177" s="5" t="s">
        <v>2455</v>
      </c>
      <c r="AQ177" s="5" t="s">
        <v>1401</v>
      </c>
      <c r="AR177" s="5" t="s">
        <v>1520</v>
      </c>
      <c r="AS177" s="7">
        <v>44578.636412036998</v>
      </c>
      <c r="AT177" s="10"/>
    </row>
    <row r="178" spans="1:46" s="1" customFormat="1" ht="50" customHeight="1">
      <c r="A178" s="9">
        <v>2021</v>
      </c>
      <c r="B178" s="5" t="s">
        <v>1727</v>
      </c>
      <c r="C178" s="5" t="str">
        <f>VLOOKUP(Tabla1[[#This Row],[RUC]],[1]ENTIDADES!$A$2:$I$191,2,0)</f>
        <v>GABINETE SECTORIAL PRODUCTIVO</v>
      </c>
      <c r="D178" s="5" t="s">
        <v>699</v>
      </c>
      <c r="E178" s="5" t="str">
        <f>VLOOKUP(Tabla1[[#This Row],[RUC]],[1]ENTIDADES!$A$2:$I$191,4,0)</f>
        <v>ZONA 9</v>
      </c>
      <c r="F178" s="5" t="s">
        <v>2220</v>
      </c>
      <c r="G178" s="5" t="s">
        <v>748</v>
      </c>
      <c r="H178" s="29" t="s">
        <v>2770</v>
      </c>
      <c r="I178" s="5">
        <v>3</v>
      </c>
      <c r="J178" s="4">
        <v>7</v>
      </c>
      <c r="K178" s="5" t="s">
        <v>2274</v>
      </c>
      <c r="L178" s="5" t="s">
        <v>2776</v>
      </c>
      <c r="M178" s="4">
        <v>14</v>
      </c>
      <c r="N178" s="5" t="s">
        <v>2573</v>
      </c>
      <c r="O178" s="5" t="s">
        <v>2185</v>
      </c>
      <c r="P178" s="5" t="s">
        <v>2125</v>
      </c>
      <c r="Q178" s="6">
        <v>0</v>
      </c>
      <c r="R178" s="6">
        <v>26.84</v>
      </c>
      <c r="S178" s="6">
        <v>25.7</v>
      </c>
      <c r="T178" s="6">
        <v>23.22</v>
      </c>
      <c r="U178" s="6">
        <v>24.24</v>
      </c>
      <c r="V178" s="6">
        <v>100</v>
      </c>
      <c r="W178" s="6">
        <v>19.899999999999999</v>
      </c>
      <c r="X178" s="6">
        <v>23.8</v>
      </c>
      <c r="Y178" s="6">
        <v>24.28</v>
      </c>
      <c r="Z178" s="6">
        <v>32.020000000000003</v>
      </c>
      <c r="AA178" s="6">
        <v>100</v>
      </c>
      <c r="AB178" s="21">
        <f t="shared" si="13"/>
        <v>1</v>
      </c>
      <c r="AC178" s="23">
        <f t="shared" si="14"/>
        <v>1</v>
      </c>
      <c r="AD178" s="24" t="str">
        <f t="shared" si="15"/>
        <v>85% a 100%</v>
      </c>
      <c r="AE178" s="26" t="str">
        <f t="shared" si="16"/>
        <v>176000945000101</v>
      </c>
      <c r="AF178" s="26" t="str">
        <f>VLOOKUP(Tabla1[[#This Row],[RUC PROGRAMAS]],Tabla13[[RUC PROGRAMAS]:[Codificado Reportado
USD]],1,0)</f>
        <v>176000945000101</v>
      </c>
      <c r="AG178" s="6">
        <v>6363233.3600000003</v>
      </c>
      <c r="AH178" s="6">
        <v>6244209.4299999997</v>
      </c>
      <c r="AI178" s="21">
        <f t="shared" si="17"/>
        <v>0.98129505500329461</v>
      </c>
      <c r="AJ178" s="26" t="str">
        <f t="shared" si="18"/>
        <v>85% a 100%</v>
      </c>
      <c r="AK178" s="6">
        <v>6363233.3600000031</v>
      </c>
      <c r="AL178" s="6">
        <v>6244209.4300000034</v>
      </c>
      <c r="AM178" s="5" t="s">
        <v>244</v>
      </c>
      <c r="AN178" s="5" t="s">
        <v>2299</v>
      </c>
      <c r="AO178" s="5" t="s">
        <v>1399</v>
      </c>
      <c r="AP178" s="5" t="s">
        <v>1399</v>
      </c>
      <c r="AQ178" s="5" t="s">
        <v>1997</v>
      </c>
      <c r="AR178" s="5" t="s">
        <v>1371</v>
      </c>
      <c r="AS178" s="7">
        <v>44589.643148148098</v>
      </c>
      <c r="AT178" s="11">
        <v>44589.640694444402</v>
      </c>
    </row>
    <row r="179" spans="1:46" s="1" customFormat="1" ht="50" customHeight="1">
      <c r="A179" s="9">
        <v>2021</v>
      </c>
      <c r="B179" s="5" t="s">
        <v>1727</v>
      </c>
      <c r="C179" s="5" t="str">
        <f>VLOOKUP(Tabla1[[#This Row],[RUC]],[1]ENTIDADES!$A$2:$I$191,2,0)</f>
        <v>GABINETE SECTORIAL PRODUCTIVO</v>
      </c>
      <c r="D179" s="5" t="s">
        <v>699</v>
      </c>
      <c r="E179" s="5" t="str">
        <f>VLOOKUP(Tabla1[[#This Row],[RUC]],[1]ENTIDADES!$A$2:$I$191,4,0)</f>
        <v>ZONA 9</v>
      </c>
      <c r="F179" s="5" t="s">
        <v>2433</v>
      </c>
      <c r="G179" s="5" t="s">
        <v>868</v>
      </c>
      <c r="H179" s="29" t="s">
        <v>2771</v>
      </c>
      <c r="I179" s="5">
        <v>1</v>
      </c>
      <c r="J179" s="4">
        <v>1</v>
      </c>
      <c r="K179" s="5" t="s">
        <v>55</v>
      </c>
      <c r="L179" s="5" t="s">
        <v>2773</v>
      </c>
      <c r="M179" s="4">
        <v>5</v>
      </c>
      <c r="N179" s="5" t="s">
        <v>1388</v>
      </c>
      <c r="O179" s="5" t="s">
        <v>1773</v>
      </c>
      <c r="P179" s="5" t="s">
        <v>2125</v>
      </c>
      <c r="Q179" s="6">
        <v>0</v>
      </c>
      <c r="R179" s="6">
        <v>0</v>
      </c>
      <c r="S179" s="6">
        <v>0</v>
      </c>
      <c r="T179" s="6">
        <v>0</v>
      </c>
      <c r="U179" s="6">
        <v>0</v>
      </c>
      <c r="V179" s="6">
        <v>0</v>
      </c>
      <c r="W179" s="6">
        <v>0</v>
      </c>
      <c r="X179" s="6">
        <v>0</v>
      </c>
      <c r="Y179" s="6">
        <v>0</v>
      </c>
      <c r="Z179" s="6">
        <v>0</v>
      </c>
      <c r="AA179" s="6">
        <v>0</v>
      </c>
      <c r="AB179" s="21" t="e">
        <f t="shared" si="13"/>
        <v>#DIV/0!</v>
      </c>
      <c r="AC179" s="23" t="e">
        <f t="shared" si="14"/>
        <v>#DIV/0!</v>
      </c>
      <c r="AD179" s="24" t="e">
        <f t="shared" si="15"/>
        <v>#DIV/0!</v>
      </c>
      <c r="AE179" s="26" t="str">
        <f t="shared" si="16"/>
        <v>176000945000120</v>
      </c>
      <c r="AF179" s="26" t="e">
        <f>VLOOKUP(Tabla1[[#This Row],[RUC PROGRAMAS]],Tabla13[[RUC PROGRAMAS]:[Codificado Reportado
USD]],1,0)</f>
        <v>#N/A</v>
      </c>
      <c r="AG179" s="6">
        <v>0</v>
      </c>
      <c r="AH179" s="6">
        <v>0</v>
      </c>
      <c r="AI179" s="21" t="e">
        <f t="shared" si="17"/>
        <v>#DIV/0!</v>
      </c>
      <c r="AJ179" s="26" t="e">
        <f t="shared" si="18"/>
        <v>#DIV/0!</v>
      </c>
      <c r="AK179" s="6">
        <v>0</v>
      </c>
      <c r="AL179" s="6">
        <v>0</v>
      </c>
      <c r="AM179" s="5" t="s">
        <v>567</v>
      </c>
      <c r="AN179" s="5" t="s">
        <v>2711</v>
      </c>
      <c r="AO179" s="5" t="s">
        <v>2711</v>
      </c>
      <c r="AP179" s="5" t="s">
        <v>2711</v>
      </c>
      <c r="AQ179" s="5" t="s">
        <v>1997</v>
      </c>
      <c r="AR179" s="5" t="s">
        <v>1371</v>
      </c>
      <c r="AS179" s="7">
        <v>44586.387627314798</v>
      </c>
      <c r="AT179" s="10"/>
    </row>
    <row r="180" spans="1:46" s="1" customFormat="1" ht="50" customHeight="1">
      <c r="A180" s="9">
        <v>2021</v>
      </c>
      <c r="B180" s="5" t="s">
        <v>1727</v>
      </c>
      <c r="C180" s="5" t="str">
        <f>VLOOKUP(Tabla1[[#This Row],[RUC]],[1]ENTIDADES!$A$2:$I$191,2,0)</f>
        <v>GABINETE SECTORIAL PRODUCTIVO</v>
      </c>
      <c r="D180" s="5" t="s">
        <v>699</v>
      </c>
      <c r="E180" s="5" t="str">
        <f>VLOOKUP(Tabla1[[#This Row],[RUC]],[1]ENTIDADES!$A$2:$I$191,4,0)</f>
        <v>ZONA 9</v>
      </c>
      <c r="F180" s="5" t="s">
        <v>1631</v>
      </c>
      <c r="G180" s="5" t="s">
        <v>97</v>
      </c>
      <c r="H180" s="29" t="s">
        <v>2771</v>
      </c>
      <c r="I180" s="5">
        <v>3</v>
      </c>
      <c r="J180" s="4">
        <v>7</v>
      </c>
      <c r="K180" s="5" t="s">
        <v>2274</v>
      </c>
      <c r="L180" s="5" t="s">
        <v>2773</v>
      </c>
      <c r="M180" s="4">
        <v>5</v>
      </c>
      <c r="N180" s="5" t="s">
        <v>1388</v>
      </c>
      <c r="O180" s="5" t="s">
        <v>605</v>
      </c>
      <c r="P180" s="5" t="s">
        <v>2125</v>
      </c>
      <c r="Q180" s="6">
        <v>0</v>
      </c>
      <c r="R180" s="6">
        <v>25</v>
      </c>
      <c r="S180" s="6">
        <v>25</v>
      </c>
      <c r="T180" s="6">
        <v>25</v>
      </c>
      <c r="U180" s="6">
        <v>25</v>
      </c>
      <c r="V180" s="6">
        <v>100</v>
      </c>
      <c r="W180" s="6">
        <v>23.78</v>
      </c>
      <c r="X180" s="6">
        <v>22.8</v>
      </c>
      <c r="Y180" s="6">
        <v>23.38</v>
      </c>
      <c r="Z180" s="6">
        <v>28.19</v>
      </c>
      <c r="AA180" s="6">
        <v>98.15</v>
      </c>
      <c r="AB180" s="21">
        <f t="shared" si="13"/>
        <v>0.98150000000000004</v>
      </c>
      <c r="AC180" s="23">
        <f t="shared" si="14"/>
        <v>0.98150000000000004</v>
      </c>
      <c r="AD180" s="24" t="str">
        <f t="shared" si="15"/>
        <v>85% a 100%</v>
      </c>
      <c r="AE180" s="26" t="str">
        <f t="shared" si="16"/>
        <v>176000945000155</v>
      </c>
      <c r="AF180" s="26" t="str">
        <f>VLOOKUP(Tabla1[[#This Row],[RUC PROGRAMAS]],Tabla13[[RUC PROGRAMAS]:[Codificado Reportado
USD]],1,0)</f>
        <v>176000945000155</v>
      </c>
      <c r="AG180" s="6">
        <v>325275.3</v>
      </c>
      <c r="AH180" s="6">
        <v>325275.3</v>
      </c>
      <c r="AI180" s="21">
        <f t="shared" si="17"/>
        <v>1</v>
      </c>
      <c r="AJ180" s="26" t="str">
        <f t="shared" si="18"/>
        <v>85% a 100%</v>
      </c>
      <c r="AK180" s="6">
        <v>325275.29999999993</v>
      </c>
      <c r="AL180" s="6">
        <v>325275.29999999993</v>
      </c>
      <c r="AM180" s="5" t="s">
        <v>1725</v>
      </c>
      <c r="AN180" s="5" t="s">
        <v>1193</v>
      </c>
      <c r="AO180" s="5" t="s">
        <v>1399</v>
      </c>
      <c r="AP180" s="5" t="s">
        <v>401</v>
      </c>
      <c r="AQ180" s="5" t="s">
        <v>1997</v>
      </c>
      <c r="AR180" s="5" t="s">
        <v>1371</v>
      </c>
      <c r="AS180" s="7">
        <v>44592.376747685201</v>
      </c>
      <c r="AT180" s="10"/>
    </row>
    <row r="181" spans="1:46" s="1" customFormat="1" ht="50" customHeight="1">
      <c r="A181" s="9">
        <v>2021</v>
      </c>
      <c r="B181" s="5" t="s">
        <v>1727</v>
      </c>
      <c r="C181" s="5" t="str">
        <f>VLOOKUP(Tabla1[[#This Row],[RUC]],[1]ENTIDADES!$A$2:$I$191,2,0)</f>
        <v>GABINETE SECTORIAL PRODUCTIVO</v>
      </c>
      <c r="D181" s="5" t="s">
        <v>699</v>
      </c>
      <c r="E181" s="5" t="str">
        <f>VLOOKUP(Tabla1[[#This Row],[RUC]],[1]ENTIDADES!$A$2:$I$191,4,0)</f>
        <v>ZONA 9</v>
      </c>
      <c r="F181" s="5" t="s">
        <v>510</v>
      </c>
      <c r="G181" s="5" t="s">
        <v>800</v>
      </c>
      <c r="H181" s="29" t="s">
        <v>2771</v>
      </c>
      <c r="I181" s="5">
        <v>3</v>
      </c>
      <c r="J181" s="4">
        <v>7</v>
      </c>
      <c r="K181" s="5" t="s">
        <v>2274</v>
      </c>
      <c r="L181" s="5" t="s">
        <v>2773</v>
      </c>
      <c r="M181" s="4">
        <v>5</v>
      </c>
      <c r="N181" s="5" t="s">
        <v>1388</v>
      </c>
      <c r="O181" s="5" t="s">
        <v>729</v>
      </c>
      <c r="P181" s="5" t="s">
        <v>2125</v>
      </c>
      <c r="Q181" s="6">
        <v>0</v>
      </c>
      <c r="R181" s="6">
        <v>25</v>
      </c>
      <c r="S181" s="6">
        <v>25</v>
      </c>
      <c r="T181" s="6">
        <v>25</v>
      </c>
      <c r="U181" s="6">
        <v>25</v>
      </c>
      <c r="V181" s="6">
        <v>100</v>
      </c>
      <c r="W181" s="6">
        <v>23.11</v>
      </c>
      <c r="X181" s="6">
        <v>23.38</v>
      </c>
      <c r="Y181" s="6">
        <v>24.24</v>
      </c>
      <c r="Z181" s="6">
        <v>27.3</v>
      </c>
      <c r="AA181" s="6">
        <v>98.03</v>
      </c>
      <c r="AB181" s="21">
        <f t="shared" si="13"/>
        <v>0.98030000000000006</v>
      </c>
      <c r="AC181" s="23">
        <f t="shared" si="14"/>
        <v>0.98030000000000006</v>
      </c>
      <c r="AD181" s="24" t="str">
        <f t="shared" si="15"/>
        <v>85% a 100%</v>
      </c>
      <c r="AE181" s="26" t="str">
        <f t="shared" si="16"/>
        <v>176000945000156</v>
      </c>
      <c r="AF181" s="26" t="str">
        <f>VLOOKUP(Tabla1[[#This Row],[RUC PROGRAMAS]],Tabla13[[RUC PROGRAMAS]:[Codificado Reportado
USD]],1,0)</f>
        <v>176000945000156</v>
      </c>
      <c r="AG181" s="6">
        <v>1055387.93</v>
      </c>
      <c r="AH181" s="6">
        <v>1055387.93</v>
      </c>
      <c r="AI181" s="21">
        <f t="shared" si="17"/>
        <v>1</v>
      </c>
      <c r="AJ181" s="26" t="str">
        <f t="shared" si="18"/>
        <v>85% a 100%</v>
      </c>
      <c r="AK181" s="6">
        <v>1055387.9299999997</v>
      </c>
      <c r="AL181" s="6">
        <v>1055387.9299999997</v>
      </c>
      <c r="AM181" s="5" t="s">
        <v>802</v>
      </c>
      <c r="AN181" s="5" t="s">
        <v>2258</v>
      </c>
      <c r="AO181" s="5" t="s">
        <v>1399</v>
      </c>
      <c r="AP181" s="5" t="s">
        <v>2100</v>
      </c>
      <c r="AQ181" s="5" t="s">
        <v>1997</v>
      </c>
      <c r="AR181" s="5" t="s">
        <v>1371</v>
      </c>
      <c r="AS181" s="7">
        <v>44592.377581018503</v>
      </c>
      <c r="AT181" s="10"/>
    </row>
    <row r="182" spans="1:46" s="1" customFormat="1" ht="50" customHeight="1">
      <c r="A182" s="9">
        <v>2021</v>
      </c>
      <c r="B182" s="5" t="s">
        <v>1727</v>
      </c>
      <c r="C182" s="5" t="str">
        <f>VLOOKUP(Tabla1[[#This Row],[RUC]],[1]ENTIDADES!$A$2:$I$191,2,0)</f>
        <v>GABINETE SECTORIAL PRODUCTIVO</v>
      </c>
      <c r="D182" s="5" t="s">
        <v>699</v>
      </c>
      <c r="E182" s="5" t="str">
        <f>VLOOKUP(Tabla1[[#This Row],[RUC]],[1]ENTIDADES!$A$2:$I$191,4,0)</f>
        <v>ZONA 9</v>
      </c>
      <c r="F182" s="5" t="s">
        <v>2029</v>
      </c>
      <c r="G182" s="5" t="s">
        <v>2737</v>
      </c>
      <c r="H182" s="29" t="s">
        <v>2771</v>
      </c>
      <c r="I182" s="5">
        <v>3</v>
      </c>
      <c r="J182" s="4">
        <v>7</v>
      </c>
      <c r="K182" s="5" t="s">
        <v>2274</v>
      </c>
      <c r="L182" s="5" t="s">
        <v>2773</v>
      </c>
      <c r="M182" s="4">
        <v>5</v>
      </c>
      <c r="N182" s="5" t="s">
        <v>1388</v>
      </c>
      <c r="O182" s="5" t="s">
        <v>65</v>
      </c>
      <c r="P182" s="5" t="s">
        <v>2125</v>
      </c>
      <c r="Q182" s="6">
        <v>0</v>
      </c>
      <c r="R182" s="6">
        <v>26.27</v>
      </c>
      <c r="S182" s="6">
        <v>24.58</v>
      </c>
      <c r="T182" s="6">
        <v>24.58</v>
      </c>
      <c r="U182" s="6">
        <v>24.57</v>
      </c>
      <c r="V182" s="6">
        <v>100</v>
      </c>
      <c r="W182" s="6">
        <v>21.78</v>
      </c>
      <c r="X182" s="6">
        <v>18.920000000000002</v>
      </c>
      <c r="Y182" s="6">
        <v>24.11</v>
      </c>
      <c r="Z182" s="6">
        <v>35.19</v>
      </c>
      <c r="AA182" s="6">
        <v>100</v>
      </c>
      <c r="AB182" s="21">
        <f t="shared" si="13"/>
        <v>1</v>
      </c>
      <c r="AC182" s="23">
        <f t="shared" si="14"/>
        <v>1</v>
      </c>
      <c r="AD182" s="24" t="str">
        <f t="shared" si="15"/>
        <v>85% a 100%</v>
      </c>
      <c r="AE182" s="26" t="str">
        <f t="shared" si="16"/>
        <v>176000945000157</v>
      </c>
      <c r="AF182" s="26" t="str">
        <f>VLOOKUP(Tabla1[[#This Row],[RUC PROGRAMAS]],Tabla13[[RUC PROGRAMAS]:[Codificado Reportado
USD]],1,0)</f>
        <v>176000945000157</v>
      </c>
      <c r="AG182" s="6">
        <v>188366.65</v>
      </c>
      <c r="AH182" s="6">
        <v>184917.33</v>
      </c>
      <c r="AI182" s="21">
        <f t="shared" si="17"/>
        <v>0.98168826594304248</v>
      </c>
      <c r="AJ182" s="26" t="str">
        <f t="shared" si="18"/>
        <v>85% a 100%</v>
      </c>
      <c r="AK182" s="6">
        <v>188366.65</v>
      </c>
      <c r="AL182" s="6">
        <v>184917.33000000002</v>
      </c>
      <c r="AM182" s="5" t="s">
        <v>2160</v>
      </c>
      <c r="AN182" s="5" t="s">
        <v>619</v>
      </c>
      <c r="AO182" s="5" t="s">
        <v>1399</v>
      </c>
      <c r="AP182" s="5" t="s">
        <v>1080</v>
      </c>
      <c r="AQ182" s="5" t="s">
        <v>1997</v>
      </c>
      <c r="AR182" s="5" t="s">
        <v>1371</v>
      </c>
      <c r="AS182" s="7">
        <v>44592.378807870402</v>
      </c>
      <c r="AT182" s="10"/>
    </row>
    <row r="183" spans="1:46" s="1" customFormat="1" ht="50" customHeight="1">
      <c r="A183" s="9">
        <v>2021</v>
      </c>
      <c r="B183" s="5" t="s">
        <v>1727</v>
      </c>
      <c r="C183" s="5" t="str">
        <f>VLOOKUP(Tabla1[[#This Row],[RUC]],[1]ENTIDADES!$A$2:$I$191,2,0)</f>
        <v>GABINETE SECTORIAL PRODUCTIVO</v>
      </c>
      <c r="D183" s="5" t="s">
        <v>699</v>
      </c>
      <c r="E183" s="5" t="str">
        <f>VLOOKUP(Tabla1[[#This Row],[RUC]],[1]ENTIDADES!$A$2:$I$191,4,0)</f>
        <v>ZONA 9</v>
      </c>
      <c r="F183" s="5" t="s">
        <v>1980</v>
      </c>
      <c r="G183" s="5" t="s">
        <v>1322</v>
      </c>
      <c r="H183" s="29" t="s">
        <v>2771</v>
      </c>
      <c r="I183" s="5">
        <v>3</v>
      </c>
      <c r="J183" s="4">
        <v>7</v>
      </c>
      <c r="K183" s="5" t="s">
        <v>2274</v>
      </c>
      <c r="L183" s="5" t="s">
        <v>2773</v>
      </c>
      <c r="M183" s="4">
        <v>5</v>
      </c>
      <c r="N183" s="5" t="s">
        <v>1388</v>
      </c>
      <c r="O183" s="5" t="s">
        <v>1773</v>
      </c>
      <c r="P183" s="5" t="s">
        <v>2125</v>
      </c>
      <c r="Q183" s="6">
        <v>0</v>
      </c>
      <c r="R183" s="6">
        <v>0</v>
      </c>
      <c r="S183" s="6">
        <v>0</v>
      </c>
      <c r="T183" s="6">
        <v>0</v>
      </c>
      <c r="U183" s="6">
        <v>0</v>
      </c>
      <c r="V183" s="6">
        <v>0</v>
      </c>
      <c r="W183" s="6">
        <v>0</v>
      </c>
      <c r="X183" s="6">
        <v>0</v>
      </c>
      <c r="Y183" s="6">
        <v>0</v>
      </c>
      <c r="Z183" s="6">
        <v>0</v>
      </c>
      <c r="AA183" s="6">
        <v>0</v>
      </c>
      <c r="AB183" s="21" t="e">
        <f t="shared" si="13"/>
        <v>#DIV/0!</v>
      </c>
      <c r="AC183" s="23" t="e">
        <f t="shared" si="14"/>
        <v>#DIV/0!</v>
      </c>
      <c r="AD183" s="24" t="e">
        <f t="shared" si="15"/>
        <v>#DIV/0!</v>
      </c>
      <c r="AE183" s="26" t="str">
        <f t="shared" si="16"/>
        <v>176000945000197</v>
      </c>
      <c r="AF183" s="26" t="e">
        <f>VLOOKUP(Tabla1[[#This Row],[RUC PROGRAMAS]],Tabla13[[RUC PROGRAMAS]:[Codificado Reportado
USD]],1,0)</f>
        <v>#N/A</v>
      </c>
      <c r="AG183" s="6">
        <v>0</v>
      </c>
      <c r="AH183" s="6">
        <v>0</v>
      </c>
      <c r="AI183" s="21" t="e">
        <f t="shared" si="17"/>
        <v>#DIV/0!</v>
      </c>
      <c r="AJ183" s="26" t="e">
        <f t="shared" si="18"/>
        <v>#DIV/0!</v>
      </c>
      <c r="AK183" s="6">
        <v>0</v>
      </c>
      <c r="AL183" s="6">
        <v>0</v>
      </c>
      <c r="AM183" s="5" t="s">
        <v>567</v>
      </c>
      <c r="AN183" s="5" t="s">
        <v>2711</v>
      </c>
      <c r="AO183" s="5" t="s">
        <v>2711</v>
      </c>
      <c r="AP183" s="5" t="s">
        <v>2711</v>
      </c>
      <c r="AQ183" s="5" t="s">
        <v>1997</v>
      </c>
      <c r="AR183" s="5" t="s">
        <v>1371</v>
      </c>
      <c r="AS183" s="7">
        <v>44586.389479166697</v>
      </c>
      <c r="AT183" s="10"/>
    </row>
    <row r="184" spans="1:46" s="1" customFormat="1" ht="50" customHeight="1">
      <c r="A184" s="9">
        <v>2021</v>
      </c>
      <c r="B184" s="5" t="s">
        <v>2427</v>
      </c>
      <c r="C184" s="5" t="str">
        <f>VLOOKUP(Tabla1[[#This Row],[RUC]],[1]ENTIDADES!$A$2:$I$191,2,0)</f>
        <v>GABINETE SECTORIAL ECONÓMICO</v>
      </c>
      <c r="D184" s="5" t="s">
        <v>1182</v>
      </c>
      <c r="E184" s="5" t="str">
        <f>VLOOKUP(Tabla1[[#This Row],[RUC]],[1]ENTIDADES!$A$2:$I$191,4,0)</f>
        <v>ZONA 9</v>
      </c>
      <c r="F184" s="5" t="s">
        <v>2220</v>
      </c>
      <c r="G184" s="5" t="s">
        <v>748</v>
      </c>
      <c r="H184" s="29" t="s">
        <v>2770</v>
      </c>
      <c r="I184" s="5">
        <v>3</v>
      </c>
      <c r="J184" s="4">
        <v>7</v>
      </c>
      <c r="K184" s="5" t="s">
        <v>2274</v>
      </c>
      <c r="L184" s="5" t="s">
        <v>2772</v>
      </c>
      <c r="M184" s="4">
        <v>4</v>
      </c>
      <c r="N184" s="5" t="s">
        <v>1842</v>
      </c>
      <c r="O184" s="5" t="s">
        <v>2185</v>
      </c>
      <c r="P184" s="5" t="s">
        <v>2125</v>
      </c>
      <c r="Q184" s="6">
        <v>0</v>
      </c>
      <c r="R184" s="6">
        <v>25</v>
      </c>
      <c r="S184" s="6">
        <v>25</v>
      </c>
      <c r="T184" s="6">
        <v>25</v>
      </c>
      <c r="U184" s="6">
        <v>25</v>
      </c>
      <c r="V184" s="6">
        <v>100</v>
      </c>
      <c r="W184" s="6">
        <v>25</v>
      </c>
      <c r="X184" s="6">
        <v>22.7</v>
      </c>
      <c r="Y184" s="6">
        <v>25</v>
      </c>
      <c r="Z184" s="6">
        <v>25</v>
      </c>
      <c r="AA184" s="6">
        <v>97.7</v>
      </c>
      <c r="AB184" s="21">
        <f t="shared" si="13"/>
        <v>0.97699999999999998</v>
      </c>
      <c r="AC184" s="23">
        <f t="shared" si="14"/>
        <v>0.97699999999999998</v>
      </c>
      <c r="AD184" s="24" t="str">
        <f t="shared" si="15"/>
        <v>85% a 100%</v>
      </c>
      <c r="AE184" s="26" t="str">
        <f t="shared" si="16"/>
        <v>176000090000101</v>
      </c>
      <c r="AF184" s="26" t="str">
        <f>VLOOKUP(Tabla1[[#This Row],[RUC PROGRAMAS]],Tabla13[[RUC PROGRAMAS]:[Codificado Reportado
USD]],1,0)</f>
        <v>176000090000101</v>
      </c>
      <c r="AG184" s="6">
        <v>6542859.9100000001</v>
      </c>
      <c r="AH184" s="6">
        <v>6370929.8099999996</v>
      </c>
      <c r="AI184" s="21">
        <f t="shared" si="17"/>
        <v>0.97372248491256475</v>
      </c>
      <c r="AJ184" s="26" t="str">
        <f t="shared" si="18"/>
        <v>85% a 100%</v>
      </c>
      <c r="AK184" s="6">
        <v>6542859.9100000011</v>
      </c>
      <c r="AL184" s="6">
        <v>6370929.8100000005</v>
      </c>
      <c r="AM184" s="5" t="s">
        <v>2340</v>
      </c>
      <c r="AN184" s="5" t="s">
        <v>1655</v>
      </c>
      <c r="AO184" s="5" t="s">
        <v>1532</v>
      </c>
      <c r="AP184" s="5" t="s">
        <v>1282</v>
      </c>
      <c r="AQ184" s="5" t="s">
        <v>351</v>
      </c>
      <c r="AR184" s="5" t="s">
        <v>70</v>
      </c>
      <c r="AS184" s="7">
        <v>44580.3614467593</v>
      </c>
      <c r="AT184" s="10"/>
    </row>
    <row r="185" spans="1:46" s="1" customFormat="1" ht="50" customHeight="1">
      <c r="A185" s="9">
        <v>2021</v>
      </c>
      <c r="B185" s="5" t="s">
        <v>2427</v>
      </c>
      <c r="C185" s="5" t="str">
        <f>VLOOKUP(Tabla1[[#This Row],[RUC]],[1]ENTIDADES!$A$2:$I$191,2,0)</f>
        <v>GABINETE SECTORIAL ECONÓMICO</v>
      </c>
      <c r="D185" s="5" t="s">
        <v>1182</v>
      </c>
      <c r="E185" s="5" t="str">
        <f>VLOOKUP(Tabla1[[#This Row],[RUC]],[1]ENTIDADES!$A$2:$I$191,4,0)</f>
        <v>ZONA 9</v>
      </c>
      <c r="F185" s="5" t="s">
        <v>1631</v>
      </c>
      <c r="G185" s="5" t="s">
        <v>2680</v>
      </c>
      <c r="H185" s="29" t="s">
        <v>2771</v>
      </c>
      <c r="I185" s="5">
        <v>2</v>
      </c>
      <c r="J185" s="4">
        <v>4</v>
      </c>
      <c r="K185" s="5" t="s">
        <v>108</v>
      </c>
      <c r="L185" s="5" t="s">
        <v>2772</v>
      </c>
      <c r="M185" s="4">
        <v>4</v>
      </c>
      <c r="N185" s="5" t="s">
        <v>1842</v>
      </c>
      <c r="O185" s="5" t="s">
        <v>89</v>
      </c>
      <c r="P185" s="5" t="s">
        <v>2006</v>
      </c>
      <c r="Q185" s="6">
        <v>0</v>
      </c>
      <c r="R185" s="6">
        <v>0</v>
      </c>
      <c r="S185" s="6">
        <v>0</v>
      </c>
      <c r="T185" s="6">
        <v>0</v>
      </c>
      <c r="U185" s="6">
        <v>0</v>
      </c>
      <c r="V185" s="6">
        <v>0</v>
      </c>
      <c r="W185" s="6">
        <v>0</v>
      </c>
      <c r="X185" s="6">
        <v>0</v>
      </c>
      <c r="Y185" s="6">
        <v>0</v>
      </c>
      <c r="Z185" s="6">
        <v>0</v>
      </c>
      <c r="AA185" s="6">
        <v>0</v>
      </c>
      <c r="AB185" s="21" t="e">
        <f t="shared" si="13"/>
        <v>#DIV/0!</v>
      </c>
      <c r="AC185" s="23" t="e">
        <f t="shared" si="14"/>
        <v>#DIV/0!</v>
      </c>
      <c r="AD185" s="24" t="e">
        <f t="shared" si="15"/>
        <v>#DIV/0!</v>
      </c>
      <c r="AE185" s="26" t="str">
        <f t="shared" si="16"/>
        <v>176000090000155</v>
      </c>
      <c r="AF185" s="26" t="e">
        <f>VLOOKUP(Tabla1[[#This Row],[RUC PROGRAMAS]],Tabla13[[RUC PROGRAMAS]:[Codificado Reportado
USD]],1,0)</f>
        <v>#N/A</v>
      </c>
      <c r="AG185" s="6">
        <v>0</v>
      </c>
      <c r="AH185" s="6">
        <v>0</v>
      </c>
      <c r="AI185" s="21" t="e">
        <f t="shared" si="17"/>
        <v>#DIV/0!</v>
      </c>
      <c r="AJ185" s="26" t="e">
        <f t="shared" si="18"/>
        <v>#DIV/0!</v>
      </c>
      <c r="AK185" s="6">
        <v>0</v>
      </c>
      <c r="AL185" s="6">
        <v>0</v>
      </c>
      <c r="AM185" s="5" t="s">
        <v>2212</v>
      </c>
      <c r="AN185" s="5" t="s">
        <v>179</v>
      </c>
      <c r="AO185" s="5" t="s">
        <v>179</v>
      </c>
      <c r="AP185" s="5" t="s">
        <v>734</v>
      </c>
      <c r="AQ185" s="5" t="s">
        <v>351</v>
      </c>
      <c r="AR185" s="5" t="s">
        <v>70</v>
      </c>
      <c r="AS185" s="7">
        <v>44580.357534722199</v>
      </c>
      <c r="AT185" s="10"/>
    </row>
    <row r="186" spans="1:46" s="1" customFormat="1" ht="50" customHeight="1">
      <c r="A186" s="9">
        <v>2021</v>
      </c>
      <c r="B186" s="5" t="s">
        <v>2427</v>
      </c>
      <c r="C186" s="5" t="str">
        <f>VLOOKUP(Tabla1[[#This Row],[RUC]],[1]ENTIDADES!$A$2:$I$191,2,0)</f>
        <v>GABINETE SECTORIAL ECONÓMICO</v>
      </c>
      <c r="D186" s="5" t="s">
        <v>1182</v>
      </c>
      <c r="E186" s="5" t="str">
        <f>VLOOKUP(Tabla1[[#This Row],[RUC]],[1]ENTIDADES!$A$2:$I$191,4,0)</f>
        <v>ZONA 9</v>
      </c>
      <c r="F186" s="5" t="s">
        <v>510</v>
      </c>
      <c r="G186" s="5" t="s">
        <v>1797</v>
      </c>
      <c r="H186" s="29" t="s">
        <v>2771</v>
      </c>
      <c r="I186" s="5">
        <v>2</v>
      </c>
      <c r="J186" s="4">
        <v>4</v>
      </c>
      <c r="K186" s="5" t="s">
        <v>108</v>
      </c>
      <c r="L186" s="5" t="s">
        <v>2772</v>
      </c>
      <c r="M186" s="4">
        <v>4</v>
      </c>
      <c r="N186" s="5" t="s">
        <v>1842</v>
      </c>
      <c r="O186" s="5" t="s">
        <v>1108</v>
      </c>
      <c r="P186" s="5" t="s">
        <v>2125</v>
      </c>
      <c r="Q186" s="6">
        <v>100</v>
      </c>
      <c r="R186" s="6">
        <v>25</v>
      </c>
      <c r="S186" s="6">
        <v>25</v>
      </c>
      <c r="T186" s="6">
        <v>25</v>
      </c>
      <c r="U186" s="6">
        <v>25</v>
      </c>
      <c r="V186" s="6">
        <v>100</v>
      </c>
      <c r="W186" s="6">
        <v>25</v>
      </c>
      <c r="X186" s="6">
        <v>26.4</v>
      </c>
      <c r="Y186" s="6">
        <v>25</v>
      </c>
      <c r="Z186" s="6">
        <v>25</v>
      </c>
      <c r="AA186" s="6">
        <v>101.4</v>
      </c>
      <c r="AB186" s="21">
        <f t="shared" si="13"/>
        <v>1.014</v>
      </c>
      <c r="AC186" s="23">
        <f t="shared" si="14"/>
        <v>1</v>
      </c>
      <c r="AD186" s="24" t="str">
        <f t="shared" si="15"/>
        <v>85% a 100%</v>
      </c>
      <c r="AE186" s="26" t="str">
        <f t="shared" si="16"/>
        <v>176000090000156</v>
      </c>
      <c r="AF186" s="26" t="str">
        <f>VLOOKUP(Tabla1[[#This Row],[RUC PROGRAMAS]],Tabla13[[RUC PROGRAMAS]:[Codificado Reportado
USD]],1,0)</f>
        <v>176000090000156</v>
      </c>
      <c r="AG186" s="6">
        <v>15188682.949999999</v>
      </c>
      <c r="AH186" s="6">
        <v>15020298.720000001</v>
      </c>
      <c r="AI186" s="21">
        <f t="shared" si="17"/>
        <v>0.98891383600840788</v>
      </c>
      <c r="AJ186" s="26" t="str">
        <f t="shared" si="18"/>
        <v>85% a 100%</v>
      </c>
      <c r="AK186" s="6">
        <v>15188682.949999999</v>
      </c>
      <c r="AL186" s="6">
        <v>15020298.720000001</v>
      </c>
      <c r="AM186" s="5" t="s">
        <v>1340</v>
      </c>
      <c r="AN186" s="5" t="s">
        <v>806</v>
      </c>
      <c r="AO186" s="5" t="s">
        <v>2126</v>
      </c>
      <c r="AP186" s="5" t="s">
        <v>199</v>
      </c>
      <c r="AQ186" s="5" t="s">
        <v>351</v>
      </c>
      <c r="AR186" s="5" t="s">
        <v>70</v>
      </c>
      <c r="AS186" s="7">
        <v>44580.358344907399</v>
      </c>
      <c r="AT186" s="10"/>
    </row>
    <row r="187" spans="1:46" s="1" customFormat="1" ht="50" customHeight="1">
      <c r="A187" s="9">
        <v>2021</v>
      </c>
      <c r="B187" s="5" t="s">
        <v>2427</v>
      </c>
      <c r="C187" s="5" t="str">
        <f>VLOOKUP(Tabla1[[#This Row],[RUC]],[1]ENTIDADES!$A$2:$I$191,2,0)</f>
        <v>GABINETE SECTORIAL ECONÓMICO</v>
      </c>
      <c r="D187" s="5" t="s">
        <v>1182</v>
      </c>
      <c r="E187" s="5" t="str">
        <f>VLOOKUP(Tabla1[[#This Row],[RUC]],[1]ENTIDADES!$A$2:$I$191,4,0)</f>
        <v>ZONA 9</v>
      </c>
      <c r="F187" s="5" t="s">
        <v>261</v>
      </c>
      <c r="G187" s="5" t="s">
        <v>2652</v>
      </c>
      <c r="H187" s="29" t="s">
        <v>2771</v>
      </c>
      <c r="I187" s="5">
        <v>2</v>
      </c>
      <c r="J187" s="4">
        <v>4</v>
      </c>
      <c r="K187" s="5" t="s">
        <v>108</v>
      </c>
      <c r="L187" s="5" t="s">
        <v>2772</v>
      </c>
      <c r="M187" s="4">
        <v>4</v>
      </c>
      <c r="N187" s="5" t="s">
        <v>1842</v>
      </c>
      <c r="O187" s="5" t="s">
        <v>1882</v>
      </c>
      <c r="P187" s="5" t="s">
        <v>2125</v>
      </c>
      <c r="Q187" s="6">
        <v>0</v>
      </c>
      <c r="R187" s="6">
        <v>25</v>
      </c>
      <c r="S187" s="6">
        <v>25</v>
      </c>
      <c r="T187" s="6">
        <v>25</v>
      </c>
      <c r="U187" s="6">
        <v>25</v>
      </c>
      <c r="V187" s="6">
        <v>100</v>
      </c>
      <c r="W187" s="6">
        <v>25</v>
      </c>
      <c r="X187" s="6">
        <v>22.6</v>
      </c>
      <c r="Y187" s="6">
        <v>25</v>
      </c>
      <c r="Z187" s="6">
        <v>25</v>
      </c>
      <c r="AA187" s="6">
        <v>97.6</v>
      </c>
      <c r="AB187" s="21">
        <f t="shared" si="13"/>
        <v>0.97599999999999998</v>
      </c>
      <c r="AC187" s="23">
        <f t="shared" si="14"/>
        <v>0.97599999999999998</v>
      </c>
      <c r="AD187" s="24" t="str">
        <f t="shared" si="15"/>
        <v>85% a 100%</v>
      </c>
      <c r="AE187" s="26" t="str">
        <f t="shared" si="16"/>
        <v>176000090000175</v>
      </c>
      <c r="AF187" s="26" t="str">
        <f>VLOOKUP(Tabla1[[#This Row],[RUC PROGRAMAS]],Tabla13[[RUC PROGRAMAS]:[Codificado Reportado
USD]],1,0)</f>
        <v>176000090000175</v>
      </c>
      <c r="AG187" s="6">
        <v>910096.84</v>
      </c>
      <c r="AH187" s="6">
        <v>904658.69</v>
      </c>
      <c r="AI187" s="21">
        <f t="shared" si="17"/>
        <v>0.99402464687164493</v>
      </c>
      <c r="AJ187" s="26" t="str">
        <f t="shared" si="18"/>
        <v>85% a 100%</v>
      </c>
      <c r="AK187" s="6">
        <v>910096.8400000002</v>
      </c>
      <c r="AL187" s="6">
        <v>904658.69000000018</v>
      </c>
      <c r="AM187" s="5" t="s">
        <v>107</v>
      </c>
      <c r="AN187" s="5" t="s">
        <v>1368</v>
      </c>
      <c r="AO187" s="5" t="s">
        <v>1965</v>
      </c>
      <c r="AP187" s="5" t="s">
        <v>1179</v>
      </c>
      <c r="AQ187" s="5" t="s">
        <v>351</v>
      </c>
      <c r="AR187" s="5" t="s">
        <v>70</v>
      </c>
      <c r="AS187" s="7">
        <v>44580.359143518501</v>
      </c>
      <c r="AT187" s="10"/>
    </row>
    <row r="188" spans="1:46" s="1" customFormat="1" ht="50" customHeight="1">
      <c r="A188" s="9">
        <v>2021</v>
      </c>
      <c r="B188" s="5" t="s">
        <v>2427</v>
      </c>
      <c r="C188" s="5" t="str">
        <f>VLOOKUP(Tabla1[[#This Row],[RUC]],[1]ENTIDADES!$A$2:$I$191,2,0)</f>
        <v>GABINETE SECTORIAL ECONÓMICO</v>
      </c>
      <c r="D188" s="5" t="s">
        <v>1182</v>
      </c>
      <c r="E188" s="5" t="str">
        <f>VLOOKUP(Tabla1[[#This Row],[RUC]],[1]ENTIDADES!$A$2:$I$191,4,0)</f>
        <v>ZONA 9</v>
      </c>
      <c r="F188" s="5" t="s">
        <v>1980</v>
      </c>
      <c r="G188" s="5" t="s">
        <v>1322</v>
      </c>
      <c r="H188" s="29" t="s">
        <v>2771</v>
      </c>
      <c r="I188" s="5">
        <v>2</v>
      </c>
      <c r="J188" s="4">
        <v>4</v>
      </c>
      <c r="K188" s="5" t="s">
        <v>108</v>
      </c>
      <c r="L188" s="5" t="s">
        <v>2772</v>
      </c>
      <c r="M188" s="4">
        <v>4</v>
      </c>
      <c r="N188" s="5" t="s">
        <v>1842</v>
      </c>
      <c r="O188" s="5" t="s">
        <v>2416</v>
      </c>
      <c r="P188" s="5" t="s">
        <v>1332</v>
      </c>
      <c r="Q188" s="6">
        <v>0</v>
      </c>
      <c r="R188" s="6">
        <v>0</v>
      </c>
      <c r="S188" s="6">
        <v>0</v>
      </c>
      <c r="T188" s="6">
        <v>0</v>
      </c>
      <c r="U188" s="6">
        <v>0</v>
      </c>
      <c r="V188" s="6">
        <v>0</v>
      </c>
      <c r="W188" s="6">
        <v>0</v>
      </c>
      <c r="X188" s="6">
        <v>0</v>
      </c>
      <c r="Y188" s="6">
        <v>0</v>
      </c>
      <c r="Z188" s="6">
        <v>0</v>
      </c>
      <c r="AA188" s="6">
        <v>0</v>
      </c>
      <c r="AB188" s="21" t="e">
        <f t="shared" si="13"/>
        <v>#DIV/0!</v>
      </c>
      <c r="AC188" s="23" t="e">
        <f t="shared" si="14"/>
        <v>#DIV/0!</v>
      </c>
      <c r="AD188" s="24" t="e">
        <f t="shared" si="15"/>
        <v>#DIV/0!</v>
      </c>
      <c r="AE188" s="26" t="str">
        <f t="shared" si="16"/>
        <v>176000090000197</v>
      </c>
      <c r="AF188" s="26" t="e">
        <f>VLOOKUP(Tabla1[[#This Row],[RUC PROGRAMAS]],Tabla13[[RUC PROGRAMAS]:[Codificado Reportado
USD]],1,0)</f>
        <v>#N/A</v>
      </c>
      <c r="AG188" s="6">
        <v>0</v>
      </c>
      <c r="AH188" s="6">
        <v>0</v>
      </c>
      <c r="AI188" s="21" t="e">
        <f t="shared" si="17"/>
        <v>#DIV/0!</v>
      </c>
      <c r="AJ188" s="26" t="e">
        <f t="shared" si="18"/>
        <v>#DIV/0!</v>
      </c>
      <c r="AK188" s="6">
        <v>0</v>
      </c>
      <c r="AL188" s="6">
        <v>0</v>
      </c>
      <c r="AM188" s="5" t="s">
        <v>2359</v>
      </c>
      <c r="AN188" s="5" t="s">
        <v>1134</v>
      </c>
      <c r="AO188" s="5" t="s">
        <v>1134</v>
      </c>
      <c r="AP188" s="5" t="s">
        <v>734</v>
      </c>
      <c r="AQ188" s="5" t="s">
        <v>351</v>
      </c>
      <c r="AR188" s="5" t="s">
        <v>70</v>
      </c>
      <c r="AS188" s="7">
        <v>44580.359525462998</v>
      </c>
      <c r="AT188" s="10"/>
    </row>
    <row r="189" spans="1:46" s="1" customFormat="1" ht="50" customHeight="1">
      <c r="A189" s="9">
        <v>2021</v>
      </c>
      <c r="B189" s="5" t="s">
        <v>1048</v>
      </c>
      <c r="C189" s="5" t="str">
        <f>VLOOKUP(Tabla1[[#This Row],[RUC]],[1]ENTIDADES!$A$2:$I$191,2,0)</f>
        <v>GABINETE SECTORIAL DE EDUCACIÓN</v>
      </c>
      <c r="D189" s="5" t="s">
        <v>1063</v>
      </c>
      <c r="E189" s="5" t="str">
        <f>VLOOKUP(Tabla1[[#This Row],[RUC]],[1]ENTIDADES!$A$2:$I$191,4,0)</f>
        <v>ZONA 9</v>
      </c>
      <c r="F189" s="5" t="s">
        <v>2220</v>
      </c>
      <c r="G189" s="5" t="s">
        <v>748</v>
      </c>
      <c r="H189" s="29" t="s">
        <v>2770</v>
      </c>
      <c r="I189" s="5">
        <v>1</v>
      </c>
      <c r="J189" s="4">
        <v>1</v>
      </c>
      <c r="K189" s="5" t="s">
        <v>55</v>
      </c>
      <c r="L189" s="5" t="s">
        <v>2776</v>
      </c>
      <c r="M189" s="4">
        <v>14</v>
      </c>
      <c r="N189" s="5" t="s">
        <v>2573</v>
      </c>
      <c r="O189" s="5" t="s">
        <v>2185</v>
      </c>
      <c r="P189" s="5" t="s">
        <v>2125</v>
      </c>
      <c r="Q189" s="6">
        <v>96.24</v>
      </c>
      <c r="R189" s="6">
        <v>25</v>
      </c>
      <c r="S189" s="6">
        <v>25</v>
      </c>
      <c r="T189" s="6">
        <v>25</v>
      </c>
      <c r="U189" s="6">
        <v>25</v>
      </c>
      <c r="V189" s="6">
        <v>100</v>
      </c>
      <c r="W189" s="6">
        <v>20.399999999999999</v>
      </c>
      <c r="X189" s="6">
        <v>25</v>
      </c>
      <c r="Y189" s="6">
        <v>25</v>
      </c>
      <c r="Z189" s="6">
        <v>29.6</v>
      </c>
      <c r="AA189" s="6">
        <v>100</v>
      </c>
      <c r="AB189" s="21">
        <f t="shared" si="13"/>
        <v>1</v>
      </c>
      <c r="AC189" s="23">
        <f t="shared" si="14"/>
        <v>1</v>
      </c>
      <c r="AD189" s="24" t="str">
        <f t="shared" si="15"/>
        <v>85% a 100%</v>
      </c>
      <c r="AE189" s="26" t="str">
        <f t="shared" si="16"/>
        <v>176000104000101</v>
      </c>
      <c r="AF189" s="26" t="str">
        <f>VLOOKUP(Tabla1[[#This Row],[RUC PROGRAMAS]],Tabla13[[RUC PROGRAMAS]:[Codificado Reportado
USD]],1,0)</f>
        <v>176000104000101</v>
      </c>
      <c r="AG189" s="6">
        <v>263578724.22</v>
      </c>
      <c r="AH189" s="6">
        <v>258001934.97</v>
      </c>
      <c r="AI189" s="21">
        <f t="shared" si="17"/>
        <v>0.97884203565176509</v>
      </c>
      <c r="AJ189" s="26" t="str">
        <f t="shared" si="18"/>
        <v>85% a 100%</v>
      </c>
      <c r="AK189" s="6">
        <v>263578724.21999997</v>
      </c>
      <c r="AL189" s="6">
        <v>258001934.96999994</v>
      </c>
      <c r="AM189" s="5" t="s">
        <v>1951</v>
      </c>
      <c r="AN189" s="5" t="s">
        <v>1951</v>
      </c>
      <c r="AO189" s="5" t="s">
        <v>1951</v>
      </c>
      <c r="AP189" s="5" t="s">
        <v>715</v>
      </c>
      <c r="AQ189" s="5" t="s">
        <v>2246</v>
      </c>
      <c r="AR189" s="5" t="s">
        <v>2246</v>
      </c>
      <c r="AS189" s="7">
        <v>44589.546724537002</v>
      </c>
      <c r="AT189" s="10"/>
    </row>
    <row r="190" spans="1:46" s="1" customFormat="1" ht="50" customHeight="1">
      <c r="A190" s="9">
        <v>2021</v>
      </c>
      <c r="B190" s="5" t="s">
        <v>1048</v>
      </c>
      <c r="C190" s="5" t="str">
        <f>VLOOKUP(Tabla1[[#This Row],[RUC]],[1]ENTIDADES!$A$2:$I$191,2,0)</f>
        <v>GABINETE SECTORIAL DE EDUCACIÓN</v>
      </c>
      <c r="D190" s="5" t="s">
        <v>1063</v>
      </c>
      <c r="E190" s="5" t="str">
        <f>VLOOKUP(Tabla1[[#This Row],[RUC]],[1]ENTIDADES!$A$2:$I$191,4,0)</f>
        <v>ZONA 9</v>
      </c>
      <c r="F190" s="5" t="s">
        <v>885</v>
      </c>
      <c r="G190" s="5" t="s">
        <v>270</v>
      </c>
      <c r="H190" s="29" t="s">
        <v>2771</v>
      </c>
      <c r="I190" s="5">
        <v>1</v>
      </c>
      <c r="J190" s="4">
        <v>1</v>
      </c>
      <c r="K190" s="5" t="s">
        <v>55</v>
      </c>
      <c r="L190" s="5" t="s">
        <v>2773</v>
      </c>
      <c r="M190" s="4">
        <v>7</v>
      </c>
      <c r="N190" s="5" t="s">
        <v>1817</v>
      </c>
      <c r="O190" s="5" t="s">
        <v>89</v>
      </c>
      <c r="P190" s="5" t="s">
        <v>1769</v>
      </c>
      <c r="Q190" s="6">
        <v>0</v>
      </c>
      <c r="R190" s="6">
        <v>0</v>
      </c>
      <c r="S190" s="6">
        <v>0</v>
      </c>
      <c r="T190" s="6">
        <v>0</v>
      </c>
      <c r="U190" s="6">
        <v>0</v>
      </c>
      <c r="V190" s="6">
        <v>0</v>
      </c>
      <c r="W190" s="6">
        <v>0</v>
      </c>
      <c r="X190" s="6">
        <v>0</v>
      </c>
      <c r="Y190" s="6">
        <v>0</v>
      </c>
      <c r="Z190" s="6">
        <v>0</v>
      </c>
      <c r="AA190" s="6">
        <v>0</v>
      </c>
      <c r="AB190" s="21" t="e">
        <f t="shared" si="13"/>
        <v>#DIV/0!</v>
      </c>
      <c r="AC190" s="23" t="e">
        <f t="shared" si="14"/>
        <v>#DIV/0!</v>
      </c>
      <c r="AD190" s="24" t="e">
        <f t="shared" si="15"/>
        <v>#DIV/0!</v>
      </c>
      <c r="AE190" s="26" t="str">
        <f t="shared" si="16"/>
        <v>176000104000125</v>
      </c>
      <c r="AF190" s="26" t="e">
        <f>VLOOKUP(Tabla1[[#This Row],[RUC PROGRAMAS]],Tabla13[[RUC PROGRAMAS]:[Codificado Reportado
USD]],1,0)</f>
        <v>#N/A</v>
      </c>
      <c r="AG190" s="6">
        <v>0</v>
      </c>
      <c r="AH190" s="6">
        <v>0</v>
      </c>
      <c r="AI190" s="21" t="e">
        <f t="shared" si="17"/>
        <v>#DIV/0!</v>
      </c>
      <c r="AJ190" s="26" t="e">
        <f t="shared" si="18"/>
        <v>#DIV/0!</v>
      </c>
      <c r="AK190" s="6">
        <v>0</v>
      </c>
      <c r="AL190" s="6">
        <v>0</v>
      </c>
      <c r="AM190" s="5" t="s">
        <v>1409</v>
      </c>
      <c r="AN190" s="5" t="s">
        <v>1409</v>
      </c>
      <c r="AO190" s="5" t="s">
        <v>1409</v>
      </c>
      <c r="AP190" s="5" t="s">
        <v>1409</v>
      </c>
      <c r="AQ190" s="5" t="s">
        <v>2246</v>
      </c>
      <c r="AR190" s="5" t="s">
        <v>2246</v>
      </c>
      <c r="AS190" s="7">
        <v>44588.461597222202</v>
      </c>
      <c r="AT190" s="10"/>
    </row>
    <row r="191" spans="1:46" s="1" customFormat="1" ht="50" customHeight="1">
      <c r="A191" s="9">
        <v>2021</v>
      </c>
      <c r="B191" s="5" t="s">
        <v>1048</v>
      </c>
      <c r="C191" s="5" t="str">
        <f>VLOOKUP(Tabla1[[#This Row],[RUC]],[1]ENTIDADES!$A$2:$I$191,2,0)</f>
        <v>GABINETE SECTORIAL DE EDUCACIÓN</v>
      </c>
      <c r="D191" s="5" t="s">
        <v>1063</v>
      </c>
      <c r="E191" s="5" t="str">
        <f>VLOOKUP(Tabla1[[#This Row],[RUC]],[1]ENTIDADES!$A$2:$I$191,4,0)</f>
        <v>ZONA 9</v>
      </c>
      <c r="F191" s="5" t="s">
        <v>1318</v>
      </c>
      <c r="G191" s="5" t="s">
        <v>2094</v>
      </c>
      <c r="H191" s="29" t="s">
        <v>2771</v>
      </c>
      <c r="I191" s="5">
        <v>1</v>
      </c>
      <c r="J191" s="4">
        <v>1</v>
      </c>
      <c r="K191" s="5" t="s">
        <v>55</v>
      </c>
      <c r="L191" s="5" t="s">
        <v>2773</v>
      </c>
      <c r="M191" s="4">
        <v>8</v>
      </c>
      <c r="N191" s="5" t="s">
        <v>838</v>
      </c>
      <c r="O191" s="5" t="s">
        <v>1393</v>
      </c>
      <c r="P191" s="5" t="s">
        <v>1485</v>
      </c>
      <c r="Q191" s="6">
        <v>0</v>
      </c>
      <c r="R191" s="6">
        <v>0</v>
      </c>
      <c r="S191" s="6">
        <v>0</v>
      </c>
      <c r="T191" s="6">
        <v>0</v>
      </c>
      <c r="U191" s="6">
        <v>0</v>
      </c>
      <c r="V191" s="6">
        <v>0</v>
      </c>
      <c r="W191" s="6">
        <v>0</v>
      </c>
      <c r="X191" s="6">
        <v>0</v>
      </c>
      <c r="Y191" s="6">
        <v>0</v>
      </c>
      <c r="Z191" s="6">
        <v>0</v>
      </c>
      <c r="AA191" s="6">
        <v>0</v>
      </c>
      <c r="AB191" s="21" t="e">
        <f t="shared" si="13"/>
        <v>#DIV/0!</v>
      </c>
      <c r="AC191" s="23" t="e">
        <f t="shared" si="14"/>
        <v>#DIV/0!</v>
      </c>
      <c r="AD191" s="24" t="e">
        <f t="shared" si="15"/>
        <v>#DIV/0!</v>
      </c>
      <c r="AE191" s="26" t="str">
        <f t="shared" si="16"/>
        <v>176000104000129</v>
      </c>
      <c r="AF191" s="26" t="str">
        <f>VLOOKUP(Tabla1[[#This Row],[RUC PROGRAMAS]],Tabla13[[RUC PROGRAMAS]:[Codificado Reportado
USD]],1,0)</f>
        <v>176000104000129</v>
      </c>
      <c r="AG191" s="6">
        <v>6966513.4900000002</v>
      </c>
      <c r="AH191" s="6">
        <v>6791935.5300000003</v>
      </c>
      <c r="AI191" s="21">
        <f t="shared" si="17"/>
        <v>0.97494041169221934</v>
      </c>
      <c r="AJ191" s="26" t="str">
        <f t="shared" si="18"/>
        <v>85% a 100%</v>
      </c>
      <c r="AK191" s="6">
        <v>6966513.4900000012</v>
      </c>
      <c r="AL191" s="6">
        <v>6791935.5300000003</v>
      </c>
      <c r="AM191" s="5" t="s">
        <v>1837</v>
      </c>
      <c r="AN191" s="5" t="s">
        <v>1911</v>
      </c>
      <c r="AO191" s="5" t="s">
        <v>2254</v>
      </c>
      <c r="AP191" s="5" t="s">
        <v>2145</v>
      </c>
      <c r="AQ191" s="5" t="s">
        <v>2246</v>
      </c>
      <c r="AR191" s="5" t="s">
        <v>2246</v>
      </c>
      <c r="AS191" s="7">
        <v>44589.548437500001</v>
      </c>
      <c r="AT191" s="10"/>
    </row>
    <row r="192" spans="1:46" s="1" customFormat="1" ht="50" customHeight="1">
      <c r="A192" s="9">
        <v>2021</v>
      </c>
      <c r="B192" s="5" t="s">
        <v>1048</v>
      </c>
      <c r="C192" s="5" t="str">
        <f>VLOOKUP(Tabla1[[#This Row],[RUC]],[1]ENTIDADES!$A$2:$I$191,2,0)</f>
        <v>GABINETE SECTORIAL DE EDUCACIÓN</v>
      </c>
      <c r="D192" s="5" t="s">
        <v>1063</v>
      </c>
      <c r="E192" s="5" t="str">
        <f>VLOOKUP(Tabla1[[#This Row],[RUC]],[1]ENTIDADES!$A$2:$I$191,4,0)</f>
        <v>ZONA 9</v>
      </c>
      <c r="F192" s="5" t="s">
        <v>1631</v>
      </c>
      <c r="G192" s="5" t="s">
        <v>1604</v>
      </c>
      <c r="H192" s="29" t="s">
        <v>2771</v>
      </c>
      <c r="I192" s="5">
        <v>1</v>
      </c>
      <c r="J192" s="4">
        <v>1</v>
      </c>
      <c r="K192" s="5" t="s">
        <v>55</v>
      </c>
      <c r="L192" s="5" t="s">
        <v>2773</v>
      </c>
      <c r="M192" s="4">
        <v>7</v>
      </c>
      <c r="N192" s="5" t="s">
        <v>1817</v>
      </c>
      <c r="O192" s="5" t="s">
        <v>1464</v>
      </c>
      <c r="P192" s="5" t="s">
        <v>227</v>
      </c>
      <c r="Q192" s="6">
        <v>98.43</v>
      </c>
      <c r="R192" s="6">
        <v>273579</v>
      </c>
      <c r="S192" s="6">
        <v>259122</v>
      </c>
      <c r="T192" s="6">
        <v>248035</v>
      </c>
      <c r="U192" s="6">
        <v>248034</v>
      </c>
      <c r="V192" s="6">
        <v>1028770</v>
      </c>
      <c r="W192" s="6">
        <v>273579</v>
      </c>
      <c r="X192" s="6">
        <v>290579</v>
      </c>
      <c r="Y192" s="6">
        <v>299954</v>
      </c>
      <c r="Z192" s="6">
        <v>164658</v>
      </c>
      <c r="AA192" s="6">
        <v>1028770</v>
      </c>
      <c r="AB192" s="21">
        <f t="shared" si="13"/>
        <v>1</v>
      </c>
      <c r="AC192" s="23">
        <f t="shared" si="14"/>
        <v>1</v>
      </c>
      <c r="AD192" s="24" t="str">
        <f t="shared" si="15"/>
        <v>85% a 100%</v>
      </c>
      <c r="AE192" s="26" t="str">
        <f t="shared" si="16"/>
        <v>176000104000155</v>
      </c>
      <c r="AF192" s="26" t="str">
        <f>VLOOKUP(Tabla1[[#This Row],[RUC PROGRAMAS]],Tabla13[[RUC PROGRAMAS]:[Codificado Reportado
USD]],1,0)</f>
        <v>176000104000155</v>
      </c>
      <c r="AG192" s="6">
        <v>123413114.55</v>
      </c>
      <c r="AH192" s="6">
        <v>123382229.69</v>
      </c>
      <c r="AI192" s="21">
        <f t="shared" si="17"/>
        <v>0.9997497441004336</v>
      </c>
      <c r="AJ192" s="26" t="str">
        <f t="shared" si="18"/>
        <v>85% a 100%</v>
      </c>
      <c r="AK192" s="6">
        <v>123413114.54999995</v>
      </c>
      <c r="AL192" s="6">
        <v>123382229.68999992</v>
      </c>
      <c r="AM192" s="5" t="s">
        <v>2679</v>
      </c>
      <c r="AN192" s="5" t="s">
        <v>1668</v>
      </c>
      <c r="AO192" s="5" t="s">
        <v>335</v>
      </c>
      <c r="AP192" s="5" t="s">
        <v>1948</v>
      </c>
      <c r="AQ192" s="5" t="s">
        <v>2246</v>
      </c>
      <c r="AR192" s="5" t="s">
        <v>2246</v>
      </c>
      <c r="AS192" s="7">
        <v>44589.617337962998</v>
      </c>
      <c r="AT192" s="11">
        <v>44589.599953703699</v>
      </c>
    </row>
    <row r="193" spans="1:46" s="1" customFormat="1" ht="50" customHeight="1">
      <c r="A193" s="9">
        <v>2021</v>
      </c>
      <c r="B193" s="5" t="s">
        <v>1048</v>
      </c>
      <c r="C193" s="5" t="str">
        <f>VLOOKUP(Tabla1[[#This Row],[RUC]],[1]ENTIDADES!$A$2:$I$191,2,0)</f>
        <v>GABINETE SECTORIAL DE EDUCACIÓN</v>
      </c>
      <c r="D193" s="5" t="s">
        <v>1063</v>
      </c>
      <c r="E193" s="5" t="str">
        <f>VLOOKUP(Tabla1[[#This Row],[RUC]],[1]ENTIDADES!$A$2:$I$191,4,0)</f>
        <v>ZONA 9</v>
      </c>
      <c r="F193" s="5" t="s">
        <v>510</v>
      </c>
      <c r="G193" s="5" t="s">
        <v>331</v>
      </c>
      <c r="H193" s="29" t="s">
        <v>2771</v>
      </c>
      <c r="I193" s="5">
        <v>1</v>
      </c>
      <c r="J193" s="4">
        <v>1</v>
      </c>
      <c r="K193" s="5" t="s">
        <v>55</v>
      </c>
      <c r="L193" s="5" t="s">
        <v>2773</v>
      </c>
      <c r="M193" s="4">
        <v>7</v>
      </c>
      <c r="N193" s="5" t="s">
        <v>1817</v>
      </c>
      <c r="O193" s="5" t="s">
        <v>2134</v>
      </c>
      <c r="P193" s="5" t="s">
        <v>227</v>
      </c>
      <c r="Q193" s="6">
        <v>99.14</v>
      </c>
      <c r="R193" s="6">
        <v>3146155</v>
      </c>
      <c r="S193" s="6">
        <v>3122773</v>
      </c>
      <c r="T193" s="6">
        <v>3105492</v>
      </c>
      <c r="U193" s="6">
        <v>3105492</v>
      </c>
      <c r="V193" s="6">
        <v>12479912</v>
      </c>
      <c r="W193" s="6">
        <v>3146155</v>
      </c>
      <c r="X193" s="6">
        <v>3167124</v>
      </c>
      <c r="Y193" s="6">
        <v>3156736</v>
      </c>
      <c r="Z193" s="6">
        <v>3009897</v>
      </c>
      <c r="AA193" s="6">
        <v>12479912</v>
      </c>
      <c r="AB193" s="21">
        <f t="shared" si="13"/>
        <v>1</v>
      </c>
      <c r="AC193" s="23">
        <f t="shared" si="14"/>
        <v>1</v>
      </c>
      <c r="AD193" s="24" t="str">
        <f t="shared" si="15"/>
        <v>85% a 100%</v>
      </c>
      <c r="AE193" s="26" t="str">
        <f t="shared" si="16"/>
        <v>176000104000156</v>
      </c>
      <c r="AF193" s="26" t="str">
        <f>VLOOKUP(Tabla1[[#This Row],[RUC PROGRAMAS]],Tabla13[[RUC PROGRAMAS]:[Codificado Reportado
USD]],1,0)</f>
        <v>176000104000156</v>
      </c>
      <c r="AG193" s="6">
        <v>1205390968.8900001</v>
      </c>
      <c r="AH193" s="6">
        <v>1205165935.8499999</v>
      </c>
      <c r="AI193" s="21">
        <f t="shared" si="17"/>
        <v>0.9998133111614339</v>
      </c>
      <c r="AJ193" s="26" t="str">
        <f t="shared" si="18"/>
        <v>85% a 100%</v>
      </c>
      <c r="AK193" s="6">
        <v>1205390968.8899999</v>
      </c>
      <c r="AL193" s="6">
        <v>1205165935.8500001</v>
      </c>
      <c r="AM193" s="5" t="s">
        <v>160</v>
      </c>
      <c r="AN193" s="5" t="s">
        <v>1192</v>
      </c>
      <c r="AO193" s="5" t="s">
        <v>1554</v>
      </c>
      <c r="AP193" s="5" t="s">
        <v>2087</v>
      </c>
      <c r="AQ193" s="5" t="s">
        <v>2246</v>
      </c>
      <c r="AR193" s="5" t="s">
        <v>2246</v>
      </c>
      <c r="AS193" s="7">
        <v>44589.603611111103</v>
      </c>
      <c r="AT193" s="11">
        <v>44588.463842592602</v>
      </c>
    </row>
    <row r="194" spans="1:46" s="1" customFormat="1" ht="50" customHeight="1">
      <c r="A194" s="9">
        <v>2021</v>
      </c>
      <c r="B194" s="5" t="s">
        <v>1048</v>
      </c>
      <c r="C194" s="5" t="str">
        <f>VLOOKUP(Tabla1[[#This Row],[RUC]],[1]ENTIDADES!$A$2:$I$191,2,0)</f>
        <v>GABINETE SECTORIAL DE EDUCACIÓN</v>
      </c>
      <c r="D194" s="5" t="s">
        <v>1063</v>
      </c>
      <c r="E194" s="5" t="str">
        <f>VLOOKUP(Tabla1[[#This Row],[RUC]],[1]ENTIDADES!$A$2:$I$191,4,0)</f>
        <v>ZONA 9</v>
      </c>
      <c r="F194" s="5" t="s">
        <v>2029</v>
      </c>
      <c r="G194" s="5" t="s">
        <v>79</v>
      </c>
      <c r="H194" s="29" t="s">
        <v>2771</v>
      </c>
      <c r="I194" s="5">
        <v>1</v>
      </c>
      <c r="J194" s="4">
        <v>1</v>
      </c>
      <c r="K194" s="5" t="s">
        <v>55</v>
      </c>
      <c r="L194" s="5" t="s">
        <v>2773</v>
      </c>
      <c r="M194" s="4">
        <v>7</v>
      </c>
      <c r="N194" s="5" t="s">
        <v>1817</v>
      </c>
      <c r="O194" s="5" t="s">
        <v>211</v>
      </c>
      <c r="P194" s="5" t="s">
        <v>227</v>
      </c>
      <c r="Q194" s="6">
        <v>97.61</v>
      </c>
      <c r="R194" s="6">
        <v>895043</v>
      </c>
      <c r="S194" s="6">
        <v>904200</v>
      </c>
      <c r="T194" s="6">
        <v>911841</v>
      </c>
      <c r="U194" s="6">
        <v>911840</v>
      </c>
      <c r="V194" s="6">
        <v>3622924</v>
      </c>
      <c r="W194" s="6">
        <v>895043</v>
      </c>
      <c r="X194" s="6">
        <v>924923</v>
      </c>
      <c r="Y194" s="6">
        <v>916034</v>
      </c>
      <c r="Z194" s="6">
        <v>886924</v>
      </c>
      <c r="AA194" s="6">
        <v>3622924</v>
      </c>
      <c r="AB194" s="21">
        <f t="shared" ref="AB194:AB257" si="19">AA194/V194</f>
        <v>1</v>
      </c>
      <c r="AC194" s="23">
        <f t="shared" ref="AC194:AC257" si="20">IF(AB194&gt;=100%,1,AB194)</f>
        <v>1</v>
      </c>
      <c r="AD194" s="24" t="str">
        <f t="shared" ref="AD194:AD257" si="21">IF(AB194&gt;=85%,"85% a 100%",IF(AND(AB194&gt;=70%,AB194&lt;85%),"70% a 84,99%","0% a 69,99%"))</f>
        <v>85% a 100%</v>
      </c>
      <c r="AE194" s="26" t="str">
        <f t="shared" ref="AE194:AE257" si="22">CONCATENATE(B194,F194)</f>
        <v>176000104000157</v>
      </c>
      <c r="AF194" s="26" t="str">
        <f>VLOOKUP(Tabla1[[#This Row],[RUC PROGRAMAS]],Tabla13[[RUC PROGRAMAS]:[Codificado Reportado
USD]],1,0)</f>
        <v>176000104000157</v>
      </c>
      <c r="AG194" s="6">
        <v>523882609.63</v>
      </c>
      <c r="AH194" s="6">
        <v>523053736.60000002</v>
      </c>
      <c r="AI194" s="21">
        <f t="shared" ref="AI194:AI257" si="23">AH194/AG194</f>
        <v>0.99841782679027014</v>
      </c>
      <c r="AJ194" s="26" t="str">
        <f t="shared" ref="AJ194:AJ257" si="24">IF(AI194&gt;=85%,"85% a 100%",IF(AND(AI194&gt;=70%,AI194&lt;85%),"70% a 84,99%","0% a 69,99%"))</f>
        <v>85% a 100%</v>
      </c>
      <c r="AK194" s="30">
        <v>523882609.62999922</v>
      </c>
      <c r="AL194" s="6">
        <v>523053736.59999919</v>
      </c>
      <c r="AM194" s="5" t="s">
        <v>1909</v>
      </c>
      <c r="AN194" s="5" t="s">
        <v>2585</v>
      </c>
      <c r="AO194" s="5" t="s">
        <v>2150</v>
      </c>
      <c r="AP194" s="5" t="s">
        <v>2461</v>
      </c>
      <c r="AQ194" s="5" t="s">
        <v>2246</v>
      </c>
      <c r="AR194" s="5" t="s">
        <v>2246</v>
      </c>
      <c r="AS194" s="7">
        <v>44589.6043055556</v>
      </c>
      <c r="AT194" s="10"/>
    </row>
    <row r="195" spans="1:46" s="1" customFormat="1" ht="50" customHeight="1">
      <c r="A195" s="9">
        <v>2021</v>
      </c>
      <c r="B195" s="5" t="s">
        <v>1048</v>
      </c>
      <c r="C195" s="5" t="str">
        <f>VLOOKUP(Tabla1[[#This Row],[RUC]],[1]ENTIDADES!$A$2:$I$191,2,0)</f>
        <v>GABINETE SECTORIAL DE EDUCACIÓN</v>
      </c>
      <c r="D195" s="5" t="s">
        <v>1063</v>
      </c>
      <c r="E195" s="5" t="str">
        <f>VLOOKUP(Tabla1[[#This Row],[RUC]],[1]ENTIDADES!$A$2:$I$191,4,0)</f>
        <v>ZONA 9</v>
      </c>
      <c r="F195" s="5" t="s">
        <v>443</v>
      </c>
      <c r="G195" s="5" t="s">
        <v>1166</v>
      </c>
      <c r="H195" s="29" t="s">
        <v>2771</v>
      </c>
      <c r="I195" s="5">
        <v>1</v>
      </c>
      <c r="J195" s="4">
        <v>1</v>
      </c>
      <c r="K195" s="5" t="s">
        <v>55</v>
      </c>
      <c r="L195" s="5" t="s">
        <v>2773</v>
      </c>
      <c r="M195" s="4">
        <v>7</v>
      </c>
      <c r="N195" s="5" t="s">
        <v>1817</v>
      </c>
      <c r="O195" s="5" t="s">
        <v>109</v>
      </c>
      <c r="P195" s="5" t="s">
        <v>227</v>
      </c>
      <c r="Q195" s="6">
        <v>66.33</v>
      </c>
      <c r="R195" s="6">
        <v>1892</v>
      </c>
      <c r="S195" s="6">
        <v>1139</v>
      </c>
      <c r="T195" s="6">
        <v>1616</v>
      </c>
      <c r="U195" s="6">
        <v>1353</v>
      </c>
      <c r="V195" s="6">
        <v>6000</v>
      </c>
      <c r="W195" s="6">
        <v>3305</v>
      </c>
      <c r="X195" s="6">
        <v>1176</v>
      </c>
      <c r="Y195" s="6">
        <v>1358</v>
      </c>
      <c r="Z195" s="6">
        <v>161</v>
      </c>
      <c r="AA195" s="6">
        <v>6000</v>
      </c>
      <c r="AB195" s="21">
        <f t="shared" si="19"/>
        <v>1</v>
      </c>
      <c r="AC195" s="23">
        <f t="shared" si="20"/>
        <v>1</v>
      </c>
      <c r="AD195" s="24" t="str">
        <f t="shared" si="21"/>
        <v>85% a 100%</v>
      </c>
      <c r="AE195" s="26" t="str">
        <f t="shared" si="22"/>
        <v>176000104000158</v>
      </c>
      <c r="AF195" s="26" t="str">
        <f>VLOOKUP(Tabla1[[#This Row],[RUC PROGRAMAS]],Tabla13[[RUC PROGRAMAS]:[Codificado Reportado
USD]],1,0)</f>
        <v>176000104000158</v>
      </c>
      <c r="AG195" s="6">
        <v>61944.959999999999</v>
      </c>
      <c r="AH195" s="6">
        <v>57319.199999999997</v>
      </c>
      <c r="AI195" s="21">
        <f t="shared" si="23"/>
        <v>0.92532467532467533</v>
      </c>
      <c r="AJ195" s="26" t="str">
        <f t="shared" si="24"/>
        <v>85% a 100%</v>
      </c>
      <c r="AK195" s="6">
        <v>61944.959999999999</v>
      </c>
      <c r="AL195" s="6">
        <v>57319.200000000004</v>
      </c>
      <c r="AM195" s="5" t="s">
        <v>1435</v>
      </c>
      <c r="AN195" s="5" t="s">
        <v>2288</v>
      </c>
      <c r="AO195" s="5" t="s">
        <v>1496</v>
      </c>
      <c r="AP195" s="5" t="s">
        <v>1569</v>
      </c>
      <c r="AQ195" s="5" t="s">
        <v>2246</v>
      </c>
      <c r="AR195" s="5" t="s">
        <v>2246</v>
      </c>
      <c r="AS195" s="7">
        <v>44589.621111111097</v>
      </c>
      <c r="AT195" s="10"/>
    </row>
    <row r="196" spans="1:46" s="1" customFormat="1" ht="50" customHeight="1">
      <c r="A196" s="9">
        <v>2021</v>
      </c>
      <c r="B196" s="5" t="s">
        <v>1048</v>
      </c>
      <c r="C196" s="5" t="str">
        <f>VLOOKUP(Tabla1[[#This Row],[RUC]],[1]ENTIDADES!$A$2:$I$191,2,0)</f>
        <v>GABINETE SECTORIAL DE EDUCACIÓN</v>
      </c>
      <c r="D196" s="5" t="s">
        <v>1063</v>
      </c>
      <c r="E196" s="5" t="str">
        <f>VLOOKUP(Tabla1[[#This Row],[RUC]],[1]ENTIDADES!$A$2:$I$191,4,0)</f>
        <v>ZONA 9</v>
      </c>
      <c r="F196" s="5" t="s">
        <v>2076</v>
      </c>
      <c r="G196" s="5" t="s">
        <v>1262</v>
      </c>
      <c r="H196" s="29" t="s">
        <v>2771</v>
      </c>
      <c r="I196" s="5">
        <v>1</v>
      </c>
      <c r="J196" s="4">
        <v>1</v>
      </c>
      <c r="K196" s="5" t="s">
        <v>55</v>
      </c>
      <c r="L196" s="5" t="s">
        <v>2773</v>
      </c>
      <c r="M196" s="4">
        <v>8</v>
      </c>
      <c r="N196" s="5" t="s">
        <v>838</v>
      </c>
      <c r="O196" s="5" t="s">
        <v>102</v>
      </c>
      <c r="P196" s="5" t="s">
        <v>227</v>
      </c>
      <c r="Q196" s="6">
        <v>46.93</v>
      </c>
      <c r="R196" s="6">
        <v>0</v>
      </c>
      <c r="S196" s="6">
        <v>2095871</v>
      </c>
      <c r="T196" s="6">
        <v>0</v>
      </c>
      <c r="U196" s="6">
        <v>0</v>
      </c>
      <c r="V196" s="6">
        <v>2095871</v>
      </c>
      <c r="W196" s="6">
        <v>0</v>
      </c>
      <c r="X196" s="6">
        <v>2095871</v>
      </c>
      <c r="Y196" s="6">
        <v>0</v>
      </c>
      <c r="Z196" s="6">
        <v>0</v>
      </c>
      <c r="AA196" s="6">
        <v>2095871</v>
      </c>
      <c r="AB196" s="21">
        <f t="shared" si="19"/>
        <v>1</v>
      </c>
      <c r="AC196" s="23">
        <f t="shared" si="20"/>
        <v>1</v>
      </c>
      <c r="AD196" s="24" t="str">
        <f t="shared" si="21"/>
        <v>85% a 100%</v>
      </c>
      <c r="AE196" s="26" t="str">
        <f t="shared" si="22"/>
        <v>176000104000159</v>
      </c>
      <c r="AF196" s="26" t="str">
        <f>VLOOKUP(Tabla1[[#This Row],[RUC PROGRAMAS]],Tabla13[[RUC PROGRAMAS]:[Codificado Reportado
USD]],1,0)</f>
        <v>176000104000159</v>
      </c>
      <c r="AG196" s="6">
        <v>142976733.00999999</v>
      </c>
      <c r="AH196" s="6">
        <v>140877627.41999999</v>
      </c>
      <c r="AI196" s="21">
        <f t="shared" si="23"/>
        <v>0.98531855116697076</v>
      </c>
      <c r="AJ196" s="26" t="str">
        <f t="shared" si="24"/>
        <v>85% a 100%</v>
      </c>
      <c r="AK196" s="6">
        <v>142976733.00999996</v>
      </c>
      <c r="AL196" s="6">
        <v>140877627.41999999</v>
      </c>
      <c r="AM196" s="5" t="s">
        <v>1335</v>
      </c>
      <c r="AN196" s="5" t="s">
        <v>953</v>
      </c>
      <c r="AO196" s="5" t="s">
        <v>1345</v>
      </c>
      <c r="AP196" s="5" t="s">
        <v>915</v>
      </c>
      <c r="AQ196" s="5" t="s">
        <v>2246</v>
      </c>
      <c r="AR196" s="5" t="s">
        <v>2246</v>
      </c>
      <c r="AS196" s="7">
        <v>44589.613483796304</v>
      </c>
      <c r="AT196" s="10"/>
    </row>
    <row r="197" spans="1:46" s="1" customFormat="1" ht="50" customHeight="1">
      <c r="A197" s="9">
        <v>2021</v>
      </c>
      <c r="B197" s="5" t="s">
        <v>1048</v>
      </c>
      <c r="C197" s="5" t="str">
        <f>VLOOKUP(Tabla1[[#This Row],[RUC]],[1]ENTIDADES!$A$2:$I$191,2,0)</f>
        <v>GABINETE SECTORIAL DE EDUCACIÓN</v>
      </c>
      <c r="D197" s="5" t="s">
        <v>1063</v>
      </c>
      <c r="E197" s="5" t="str">
        <f>VLOOKUP(Tabla1[[#This Row],[RUC]],[1]ENTIDADES!$A$2:$I$191,4,0)</f>
        <v>ZONA 9</v>
      </c>
      <c r="F197" s="5" t="s">
        <v>2385</v>
      </c>
      <c r="G197" s="5" t="s">
        <v>336</v>
      </c>
      <c r="H197" s="29" t="s">
        <v>2771</v>
      </c>
      <c r="I197" s="5">
        <v>1</v>
      </c>
      <c r="J197" s="4">
        <v>1</v>
      </c>
      <c r="K197" s="5" t="s">
        <v>55</v>
      </c>
      <c r="L197" s="5" t="s">
        <v>2773</v>
      </c>
      <c r="M197" s="4">
        <v>7</v>
      </c>
      <c r="N197" s="5" t="s">
        <v>1817</v>
      </c>
      <c r="O197" s="5" t="s">
        <v>322</v>
      </c>
      <c r="P197" s="5" t="s">
        <v>227</v>
      </c>
      <c r="Q197" s="6">
        <v>25</v>
      </c>
      <c r="R197" s="6">
        <v>0</v>
      </c>
      <c r="S197" s="6">
        <v>3</v>
      </c>
      <c r="T197" s="6">
        <v>116</v>
      </c>
      <c r="U197" s="6">
        <v>923</v>
      </c>
      <c r="V197" s="6">
        <v>1042</v>
      </c>
      <c r="W197" s="6">
        <v>0</v>
      </c>
      <c r="X197" s="6">
        <v>3</v>
      </c>
      <c r="Y197" s="6">
        <v>78</v>
      </c>
      <c r="Z197" s="6">
        <v>55</v>
      </c>
      <c r="AA197" s="6">
        <v>136</v>
      </c>
      <c r="AB197" s="21">
        <f t="shared" si="19"/>
        <v>0.13051823416506717</v>
      </c>
      <c r="AC197" s="23">
        <f t="shared" si="20"/>
        <v>0.13051823416506717</v>
      </c>
      <c r="AD197" s="24" t="str">
        <f t="shared" si="21"/>
        <v>0% a 69,99%</v>
      </c>
      <c r="AE197" s="26" t="str">
        <f t="shared" si="22"/>
        <v>176000104000160</v>
      </c>
      <c r="AF197" s="26" t="str">
        <f>VLOOKUP(Tabla1[[#This Row],[RUC PROGRAMAS]],Tabla13[[RUC PROGRAMAS]:[Codificado Reportado
USD]],1,0)</f>
        <v>176000104000160</v>
      </c>
      <c r="AG197" s="6">
        <v>472108272.97000003</v>
      </c>
      <c r="AH197" s="6">
        <v>7092094.4699999997</v>
      </c>
      <c r="AI197" s="21">
        <f t="shared" si="23"/>
        <v>1.502217791140183E-2</v>
      </c>
      <c r="AJ197" s="26" t="str">
        <f t="shared" si="24"/>
        <v>0% a 69,99%</v>
      </c>
      <c r="AK197" s="6">
        <v>472108272.97000009</v>
      </c>
      <c r="AL197" s="6">
        <v>7092094.4700000016</v>
      </c>
      <c r="AM197" s="5" t="s">
        <v>685</v>
      </c>
      <c r="AN197" s="5" t="s">
        <v>2492</v>
      </c>
      <c r="AO197" s="5" t="s">
        <v>765</v>
      </c>
      <c r="AP197" s="5" t="s">
        <v>2633</v>
      </c>
      <c r="AQ197" s="5" t="s">
        <v>2246</v>
      </c>
      <c r="AR197" s="5" t="s">
        <v>2246</v>
      </c>
      <c r="AS197" s="7">
        <v>44589.616666666698</v>
      </c>
      <c r="AT197" s="10"/>
    </row>
    <row r="198" spans="1:46" s="1" customFormat="1" ht="50" customHeight="1">
      <c r="A198" s="9">
        <v>2021</v>
      </c>
      <c r="B198" s="5" t="s">
        <v>2240</v>
      </c>
      <c r="C198" s="5" t="str">
        <f>VLOOKUP(Tabla1[[#This Row],[RUC]],[1]ENTIDADES!$A$2:$I$191,2,0)</f>
        <v>GABINETE SECTORIAL ECONÓMICO</v>
      </c>
      <c r="D198" s="5" t="s">
        <v>1342</v>
      </c>
      <c r="E198" s="5" t="str">
        <f>VLOOKUP(Tabla1[[#This Row],[RUC]],[1]ENTIDADES!$A$2:$I$191,4,0)</f>
        <v>ZONA 9</v>
      </c>
      <c r="F198" s="5" t="s">
        <v>2220</v>
      </c>
      <c r="G198" s="5" t="s">
        <v>748</v>
      </c>
      <c r="H198" s="29" t="s">
        <v>2770</v>
      </c>
      <c r="I198" s="5">
        <v>2</v>
      </c>
      <c r="J198" s="4">
        <v>5</v>
      </c>
      <c r="K198" s="5" t="s">
        <v>2602</v>
      </c>
      <c r="L198" s="5" t="s">
        <v>2775</v>
      </c>
      <c r="M198" s="4">
        <v>12</v>
      </c>
      <c r="N198" s="5" t="s">
        <v>2176</v>
      </c>
      <c r="O198" s="5" t="s">
        <v>722</v>
      </c>
      <c r="P198" s="5" t="s">
        <v>2125</v>
      </c>
      <c r="Q198" s="6">
        <v>100</v>
      </c>
      <c r="R198" s="6">
        <v>25</v>
      </c>
      <c r="S198" s="6">
        <v>25</v>
      </c>
      <c r="T198" s="6">
        <v>25</v>
      </c>
      <c r="U198" s="6">
        <v>25</v>
      </c>
      <c r="V198" s="6">
        <v>100</v>
      </c>
      <c r="W198" s="6">
        <v>25</v>
      </c>
      <c r="X198" s="6">
        <v>25</v>
      </c>
      <c r="Y198" s="6">
        <v>25</v>
      </c>
      <c r="Z198" s="6">
        <v>25</v>
      </c>
      <c r="AA198" s="6">
        <v>100</v>
      </c>
      <c r="AB198" s="21">
        <f t="shared" si="19"/>
        <v>1</v>
      </c>
      <c r="AC198" s="23">
        <f t="shared" si="20"/>
        <v>1</v>
      </c>
      <c r="AD198" s="24" t="str">
        <f t="shared" si="21"/>
        <v>85% a 100%</v>
      </c>
      <c r="AE198" s="26" t="str">
        <f t="shared" si="22"/>
        <v>176813601000101</v>
      </c>
      <c r="AF198" s="26" t="str">
        <f>VLOOKUP(Tabla1[[#This Row],[RUC PROGRAMAS]],Tabla13[[RUC PROGRAMAS]:[Codificado Reportado
USD]],1,0)</f>
        <v>176813601000101</v>
      </c>
      <c r="AG198" s="6">
        <v>4562019.6100000003</v>
      </c>
      <c r="AH198" s="6">
        <v>4484927.8899999997</v>
      </c>
      <c r="AI198" s="21">
        <f t="shared" si="23"/>
        <v>0.98310140538830326</v>
      </c>
      <c r="AJ198" s="26" t="str">
        <f t="shared" si="24"/>
        <v>85% a 100%</v>
      </c>
      <c r="AK198" s="6">
        <v>4537449.33</v>
      </c>
      <c r="AL198" s="6">
        <v>4460239.24</v>
      </c>
      <c r="AM198" s="5" t="s">
        <v>31</v>
      </c>
      <c r="AN198" s="5" t="s">
        <v>937</v>
      </c>
      <c r="AO198" s="5" t="s">
        <v>2333</v>
      </c>
      <c r="AP198" s="5" t="s">
        <v>1697</v>
      </c>
      <c r="AQ198" s="5" t="s">
        <v>989</v>
      </c>
      <c r="AR198" s="5" t="s">
        <v>2017</v>
      </c>
      <c r="AS198" s="7">
        <v>44589.505312499998</v>
      </c>
      <c r="AT198" s="10"/>
    </row>
    <row r="199" spans="1:46" s="1" customFormat="1" ht="50" customHeight="1">
      <c r="A199" s="9">
        <v>2021</v>
      </c>
      <c r="B199" s="5" t="s">
        <v>2240</v>
      </c>
      <c r="C199" s="5" t="str">
        <f>VLOOKUP(Tabla1[[#This Row],[RUC]],[1]ENTIDADES!$A$2:$I$191,2,0)</f>
        <v>GABINETE SECTORIAL ECONÓMICO</v>
      </c>
      <c r="D199" s="5" t="s">
        <v>1342</v>
      </c>
      <c r="E199" s="5" t="str">
        <f>VLOOKUP(Tabla1[[#This Row],[RUC]],[1]ENTIDADES!$A$2:$I$191,4,0)</f>
        <v>ZONA 9</v>
      </c>
      <c r="F199" s="5" t="s">
        <v>1631</v>
      </c>
      <c r="G199" s="5" t="s">
        <v>1511</v>
      </c>
      <c r="H199" s="29" t="s">
        <v>2771</v>
      </c>
      <c r="I199" s="5">
        <v>2</v>
      </c>
      <c r="J199" s="4">
        <v>5</v>
      </c>
      <c r="K199" s="5" t="s">
        <v>2602</v>
      </c>
      <c r="L199" s="5" t="s">
        <v>2775</v>
      </c>
      <c r="M199" s="4">
        <v>12</v>
      </c>
      <c r="N199" s="5" t="s">
        <v>2176</v>
      </c>
      <c r="O199" s="5" t="s">
        <v>1936</v>
      </c>
      <c r="P199" s="5" t="s">
        <v>522</v>
      </c>
      <c r="Q199" s="6">
        <v>100</v>
      </c>
      <c r="R199" s="6">
        <v>27777548</v>
      </c>
      <c r="S199" s="6">
        <v>24703365</v>
      </c>
      <c r="T199" s="6">
        <v>23322629</v>
      </c>
      <c r="U199" s="6">
        <v>23098118</v>
      </c>
      <c r="V199" s="6">
        <v>98901660</v>
      </c>
      <c r="W199" s="6">
        <v>28439534</v>
      </c>
      <c r="X199" s="6">
        <v>27780815</v>
      </c>
      <c r="Y199" s="6">
        <v>24839535</v>
      </c>
      <c r="Z199" s="6">
        <v>20221853</v>
      </c>
      <c r="AA199" s="6">
        <v>101281737</v>
      </c>
      <c r="AB199" s="21">
        <f t="shared" si="19"/>
        <v>1.0240650864707428</v>
      </c>
      <c r="AC199" s="23">
        <f t="shared" si="20"/>
        <v>1</v>
      </c>
      <c r="AD199" s="24" t="str">
        <f t="shared" si="21"/>
        <v>85% a 100%</v>
      </c>
      <c r="AE199" s="26" t="str">
        <f t="shared" si="22"/>
        <v>176813601000155</v>
      </c>
      <c r="AF199" s="26" t="str">
        <f>VLOOKUP(Tabla1[[#This Row],[RUC PROGRAMAS]],Tabla13[[RUC PROGRAMAS]:[Codificado Reportado
USD]],1,0)</f>
        <v>176813601000155</v>
      </c>
      <c r="AG199" s="6">
        <v>5787346.4400000004</v>
      </c>
      <c r="AH199" s="6">
        <v>5752112.9299999997</v>
      </c>
      <c r="AI199" s="21">
        <f t="shared" si="23"/>
        <v>0.99391197496723549</v>
      </c>
      <c r="AJ199" s="26" t="str">
        <f t="shared" si="24"/>
        <v>85% a 100%</v>
      </c>
      <c r="AK199" s="6">
        <v>5811916.7200000007</v>
      </c>
      <c r="AL199" s="6">
        <v>5776801.5800000001</v>
      </c>
      <c r="AM199" s="5" t="s">
        <v>939</v>
      </c>
      <c r="AN199" s="5" t="s">
        <v>1902</v>
      </c>
      <c r="AO199" s="5" t="s">
        <v>305</v>
      </c>
      <c r="AP199" s="5" t="s">
        <v>2319</v>
      </c>
      <c r="AQ199" s="5" t="s">
        <v>989</v>
      </c>
      <c r="AR199" s="5" t="s">
        <v>2017</v>
      </c>
      <c r="AS199" s="7">
        <v>44589.523206018501</v>
      </c>
      <c r="AT199" s="10"/>
    </row>
    <row r="200" spans="1:46" s="1" customFormat="1" ht="50" customHeight="1">
      <c r="A200" s="9">
        <v>2021</v>
      </c>
      <c r="B200" s="5" t="s">
        <v>2240</v>
      </c>
      <c r="C200" s="5" t="str">
        <f>VLOOKUP(Tabla1[[#This Row],[RUC]],[1]ENTIDADES!$A$2:$I$191,2,0)</f>
        <v>GABINETE SECTORIAL ECONÓMICO</v>
      </c>
      <c r="D200" s="5" t="s">
        <v>1342</v>
      </c>
      <c r="E200" s="5" t="str">
        <f>VLOOKUP(Tabla1[[#This Row],[RUC]],[1]ENTIDADES!$A$2:$I$191,4,0)</f>
        <v>ZONA 9</v>
      </c>
      <c r="F200" s="5" t="s">
        <v>510</v>
      </c>
      <c r="G200" s="5" t="s">
        <v>1487</v>
      </c>
      <c r="H200" s="29" t="s">
        <v>2771</v>
      </c>
      <c r="I200" s="5">
        <v>2</v>
      </c>
      <c r="J200" s="4">
        <v>5</v>
      </c>
      <c r="K200" s="5" t="s">
        <v>2602</v>
      </c>
      <c r="L200" s="5" t="s">
        <v>2775</v>
      </c>
      <c r="M200" s="4">
        <v>12</v>
      </c>
      <c r="N200" s="5" t="s">
        <v>2176</v>
      </c>
      <c r="O200" s="5" t="s">
        <v>668</v>
      </c>
      <c r="P200" s="5" t="s">
        <v>1654</v>
      </c>
      <c r="Q200" s="6">
        <v>3439718</v>
      </c>
      <c r="R200" s="6">
        <v>865845</v>
      </c>
      <c r="S200" s="6">
        <v>899208</v>
      </c>
      <c r="T200" s="6">
        <v>992798</v>
      </c>
      <c r="U200" s="6">
        <v>1038161</v>
      </c>
      <c r="V200" s="6">
        <v>3796012</v>
      </c>
      <c r="W200" s="6">
        <v>920388</v>
      </c>
      <c r="X200" s="6">
        <v>1810032.29</v>
      </c>
      <c r="Y200" s="6">
        <v>988445</v>
      </c>
      <c r="Z200" s="6">
        <v>865420</v>
      </c>
      <c r="AA200" s="6">
        <v>4584285.29</v>
      </c>
      <c r="AB200" s="21">
        <f t="shared" si="19"/>
        <v>1.2076582713647903</v>
      </c>
      <c r="AC200" s="23">
        <f t="shared" si="20"/>
        <v>1</v>
      </c>
      <c r="AD200" s="24" t="str">
        <f t="shared" si="21"/>
        <v>85% a 100%</v>
      </c>
      <c r="AE200" s="26" t="str">
        <f t="shared" si="22"/>
        <v>176813601000156</v>
      </c>
      <c r="AF200" s="26" t="str">
        <f>VLOOKUP(Tabla1[[#This Row],[RUC PROGRAMAS]],Tabla13[[RUC PROGRAMAS]:[Codificado Reportado
USD]],1,0)</f>
        <v>176813601000156</v>
      </c>
      <c r="AG200" s="6">
        <v>0</v>
      </c>
      <c r="AH200" s="6">
        <v>0</v>
      </c>
      <c r="AI200" s="21" t="e">
        <f t="shared" si="23"/>
        <v>#DIV/0!</v>
      </c>
      <c r="AJ200" s="26" t="e">
        <f t="shared" si="24"/>
        <v>#DIV/0!</v>
      </c>
      <c r="AK200" s="6">
        <v>0</v>
      </c>
      <c r="AL200" s="6">
        <v>0</v>
      </c>
      <c r="AM200" s="5" t="s">
        <v>221</v>
      </c>
      <c r="AN200" s="5" t="s">
        <v>622</v>
      </c>
      <c r="AO200" s="5" t="s">
        <v>143</v>
      </c>
      <c r="AP200" s="5" t="s">
        <v>243</v>
      </c>
      <c r="AQ200" s="5" t="s">
        <v>989</v>
      </c>
      <c r="AR200" s="5" t="s">
        <v>2017</v>
      </c>
      <c r="AS200" s="7">
        <v>44589.518796296303</v>
      </c>
      <c r="AT200" s="10"/>
    </row>
    <row r="201" spans="1:46" s="1" customFormat="1" ht="50" customHeight="1">
      <c r="A201" s="9">
        <v>2021</v>
      </c>
      <c r="B201" s="5" t="s">
        <v>2240</v>
      </c>
      <c r="C201" s="5" t="str">
        <f>VLOOKUP(Tabla1[[#This Row],[RUC]],[1]ENTIDADES!$A$2:$I$191,2,0)</f>
        <v>GABINETE SECTORIAL ECONÓMICO</v>
      </c>
      <c r="D201" s="5" t="s">
        <v>1342</v>
      </c>
      <c r="E201" s="5" t="str">
        <f>VLOOKUP(Tabla1[[#This Row],[RUC]],[1]ENTIDADES!$A$2:$I$191,4,0)</f>
        <v>ZONA 9</v>
      </c>
      <c r="F201" s="5" t="s">
        <v>2029</v>
      </c>
      <c r="G201" s="5" t="s">
        <v>766</v>
      </c>
      <c r="H201" s="29" t="s">
        <v>2771</v>
      </c>
      <c r="I201" s="5">
        <v>2</v>
      </c>
      <c r="J201" s="4">
        <v>5</v>
      </c>
      <c r="K201" s="5" t="s">
        <v>2602</v>
      </c>
      <c r="L201" s="5" t="s">
        <v>2773</v>
      </c>
      <c r="M201" s="4">
        <v>8</v>
      </c>
      <c r="N201" s="5" t="s">
        <v>838</v>
      </c>
      <c r="O201" s="5" t="s">
        <v>1086</v>
      </c>
      <c r="P201" s="5" t="s">
        <v>193</v>
      </c>
      <c r="Q201" s="6">
        <v>97.09</v>
      </c>
      <c r="R201" s="6">
        <v>0</v>
      </c>
      <c r="S201" s="6">
        <v>0</v>
      </c>
      <c r="T201" s="6">
        <v>0</v>
      </c>
      <c r="U201" s="6">
        <v>0.17</v>
      </c>
      <c r="V201" s="6">
        <v>0.17</v>
      </c>
      <c r="W201" s="6">
        <v>0</v>
      </c>
      <c r="X201" s="6">
        <v>0</v>
      </c>
      <c r="Y201" s="6">
        <v>0.11</v>
      </c>
      <c r="Z201" s="6">
        <v>0</v>
      </c>
      <c r="AA201" s="6">
        <v>0.11</v>
      </c>
      <c r="AB201" s="21">
        <f t="shared" si="19"/>
        <v>0.64705882352941169</v>
      </c>
      <c r="AC201" s="23">
        <f t="shared" si="20"/>
        <v>0.64705882352941169</v>
      </c>
      <c r="AD201" s="24" t="str">
        <f t="shared" si="21"/>
        <v>0% a 69,99%</v>
      </c>
      <c r="AE201" s="26" t="str">
        <f t="shared" si="22"/>
        <v>176813601000157</v>
      </c>
      <c r="AF201" s="26" t="str">
        <f>VLOOKUP(Tabla1[[#This Row],[RUC PROGRAMAS]],Tabla13[[RUC PROGRAMAS]:[Codificado Reportado
USD]],1,0)</f>
        <v>176813601000157</v>
      </c>
      <c r="AG201" s="6">
        <v>0</v>
      </c>
      <c r="AH201" s="6">
        <v>0</v>
      </c>
      <c r="AI201" s="21" t="e">
        <f t="shared" si="23"/>
        <v>#DIV/0!</v>
      </c>
      <c r="AJ201" s="26" t="e">
        <f t="shared" si="24"/>
        <v>#DIV/0!</v>
      </c>
      <c r="AK201" s="6">
        <v>0</v>
      </c>
      <c r="AL201" s="6">
        <v>0</v>
      </c>
      <c r="AM201" s="5" t="s">
        <v>2569</v>
      </c>
      <c r="AN201" s="5" t="s">
        <v>641</v>
      </c>
      <c r="AO201" s="5" t="s">
        <v>1547</v>
      </c>
      <c r="AP201" s="5" t="s">
        <v>1434</v>
      </c>
      <c r="AQ201" s="5" t="s">
        <v>989</v>
      </c>
      <c r="AR201" s="5" t="s">
        <v>2017</v>
      </c>
      <c r="AS201" s="7">
        <v>44589.520856481497</v>
      </c>
      <c r="AT201" s="10"/>
    </row>
    <row r="202" spans="1:46" s="1" customFormat="1" ht="50" customHeight="1">
      <c r="A202" s="9">
        <v>2021</v>
      </c>
      <c r="B202" s="5" t="s">
        <v>2240</v>
      </c>
      <c r="C202" s="5" t="str">
        <f>VLOOKUP(Tabla1[[#This Row],[RUC]],[1]ENTIDADES!$A$2:$I$191,2,0)</f>
        <v>GABINETE SECTORIAL ECONÓMICO</v>
      </c>
      <c r="D202" s="5" t="s">
        <v>1342</v>
      </c>
      <c r="E202" s="5" t="str">
        <f>VLOOKUP(Tabla1[[#This Row],[RUC]],[1]ENTIDADES!$A$2:$I$191,4,0)</f>
        <v>ZONA 9</v>
      </c>
      <c r="F202" s="5" t="s">
        <v>1980</v>
      </c>
      <c r="G202" s="5" t="s">
        <v>1322</v>
      </c>
      <c r="H202" s="29" t="s">
        <v>2771</v>
      </c>
      <c r="I202" s="5">
        <v>2</v>
      </c>
      <c r="J202" s="4">
        <v>5</v>
      </c>
      <c r="K202" s="5" t="s">
        <v>2602</v>
      </c>
      <c r="L202" s="5" t="s">
        <v>2775</v>
      </c>
      <c r="M202" s="4">
        <v>12</v>
      </c>
      <c r="N202" s="5" t="s">
        <v>2176</v>
      </c>
      <c r="O202" s="5" t="s">
        <v>2735</v>
      </c>
      <c r="P202" s="5" t="s">
        <v>2125</v>
      </c>
      <c r="Q202" s="6">
        <v>100</v>
      </c>
      <c r="R202" s="6">
        <v>25</v>
      </c>
      <c r="S202" s="6">
        <v>25</v>
      </c>
      <c r="T202" s="6">
        <v>25</v>
      </c>
      <c r="U202" s="6">
        <v>25</v>
      </c>
      <c r="V202" s="6">
        <v>100</v>
      </c>
      <c r="W202" s="6">
        <v>25</v>
      </c>
      <c r="X202" s="6">
        <v>25</v>
      </c>
      <c r="Y202" s="6">
        <v>25</v>
      </c>
      <c r="Z202" s="6">
        <v>25</v>
      </c>
      <c r="AA202" s="6">
        <v>100</v>
      </c>
      <c r="AB202" s="21">
        <f t="shared" si="19"/>
        <v>1</v>
      </c>
      <c r="AC202" s="23">
        <f t="shared" si="20"/>
        <v>1</v>
      </c>
      <c r="AD202" s="24" t="str">
        <f t="shared" si="21"/>
        <v>85% a 100%</v>
      </c>
      <c r="AE202" s="26" t="str">
        <f t="shared" si="22"/>
        <v>176813601000197</v>
      </c>
      <c r="AF202" s="26" t="str">
        <f>VLOOKUP(Tabla1[[#This Row],[RUC PROGRAMAS]],Tabla13[[RUC PROGRAMAS]:[Codificado Reportado
USD]],1,0)</f>
        <v>176813601000197</v>
      </c>
      <c r="AG202" s="6">
        <v>0</v>
      </c>
      <c r="AH202" s="6">
        <v>0</v>
      </c>
      <c r="AI202" s="21" t="e">
        <f t="shared" si="23"/>
        <v>#DIV/0!</v>
      </c>
      <c r="AJ202" s="26" t="e">
        <f t="shared" si="24"/>
        <v>#DIV/0!</v>
      </c>
      <c r="AK202" s="6">
        <v>0</v>
      </c>
      <c r="AL202" s="6">
        <v>0</v>
      </c>
      <c r="AM202" s="5" t="s">
        <v>1794</v>
      </c>
      <c r="AN202" s="5" t="s">
        <v>1794</v>
      </c>
      <c r="AO202" s="5" t="s">
        <v>1426</v>
      </c>
      <c r="AP202" s="5" t="s">
        <v>154</v>
      </c>
      <c r="AQ202" s="5" t="s">
        <v>989</v>
      </c>
      <c r="AR202" s="5" t="s">
        <v>2017</v>
      </c>
      <c r="AS202" s="7">
        <v>44589.524224537003</v>
      </c>
      <c r="AT202" s="10"/>
    </row>
    <row r="203" spans="1:46" s="1" customFormat="1" ht="50" customHeight="1">
      <c r="A203" s="9">
        <v>2021</v>
      </c>
      <c r="B203" s="5" t="s">
        <v>1826</v>
      </c>
      <c r="C203" s="5" t="str">
        <f>VLOOKUP(Tabla1[[#This Row],[RUC]],[1]ENTIDADES!$A$2:$I$191,2,0)</f>
        <v>GABINETE SECTORIAL DE SEGURIDAD</v>
      </c>
      <c r="D203" s="5" t="s">
        <v>125</v>
      </c>
      <c r="E203" s="5" t="str">
        <f>VLOOKUP(Tabla1[[#This Row],[RUC]],[1]ENTIDADES!$A$2:$I$191,4,0)</f>
        <v>ZONA 9</v>
      </c>
      <c r="F203" s="5" t="s">
        <v>2220</v>
      </c>
      <c r="G203" s="5" t="s">
        <v>748</v>
      </c>
      <c r="H203" s="29" t="s">
        <v>2770</v>
      </c>
      <c r="I203" s="5">
        <v>1</v>
      </c>
      <c r="J203" s="4">
        <v>1</v>
      </c>
      <c r="K203" s="5" t="s">
        <v>55</v>
      </c>
      <c r="L203" s="5" t="s">
        <v>2776</v>
      </c>
      <c r="M203" s="4">
        <v>14</v>
      </c>
      <c r="N203" s="5" t="s">
        <v>2573</v>
      </c>
      <c r="O203" s="5" t="s">
        <v>531</v>
      </c>
      <c r="P203" s="5" t="s">
        <v>2125</v>
      </c>
      <c r="Q203" s="6">
        <v>89.35</v>
      </c>
      <c r="R203" s="6">
        <v>21</v>
      </c>
      <c r="S203" s="6">
        <v>29</v>
      </c>
      <c r="T203" s="6">
        <v>27</v>
      </c>
      <c r="U203" s="6">
        <v>23</v>
      </c>
      <c r="V203" s="6">
        <v>100</v>
      </c>
      <c r="W203" s="6">
        <v>17</v>
      </c>
      <c r="X203" s="6">
        <v>23</v>
      </c>
      <c r="Y203" s="6">
        <v>26</v>
      </c>
      <c r="Z203" s="6">
        <v>31</v>
      </c>
      <c r="AA203" s="6">
        <v>97</v>
      </c>
      <c r="AB203" s="21">
        <f t="shared" si="19"/>
        <v>0.97</v>
      </c>
      <c r="AC203" s="23">
        <f t="shared" si="20"/>
        <v>0.97</v>
      </c>
      <c r="AD203" s="24" t="str">
        <f t="shared" si="21"/>
        <v>85% a 100%</v>
      </c>
      <c r="AE203" s="26" t="str">
        <f t="shared" si="22"/>
        <v>176000066000101</v>
      </c>
      <c r="AF203" s="26" t="str">
        <f>VLOOKUP(Tabla1[[#This Row],[RUC PROGRAMAS]],Tabla13[[RUC PROGRAMAS]:[Codificado Reportado
USD]],1,0)</f>
        <v>176000066000101</v>
      </c>
      <c r="AG203" s="6">
        <v>51928757.719999999</v>
      </c>
      <c r="AH203" s="6">
        <v>43990560.210000001</v>
      </c>
      <c r="AI203" s="21">
        <f t="shared" si="23"/>
        <v>0.84713292097602677</v>
      </c>
      <c r="AJ203" s="26" t="str">
        <f t="shared" si="24"/>
        <v>70% a 84,99%</v>
      </c>
      <c r="AK203" s="6">
        <v>51928757.719999999</v>
      </c>
      <c r="AL203" s="6">
        <v>43990560.210000001</v>
      </c>
      <c r="AM203" s="5" t="s">
        <v>2003</v>
      </c>
      <c r="AN203" s="5" t="s">
        <v>1919</v>
      </c>
      <c r="AO203" s="5" t="s">
        <v>1241</v>
      </c>
      <c r="AP203" s="5" t="s">
        <v>1599</v>
      </c>
      <c r="AQ203" s="5" t="s">
        <v>1696</v>
      </c>
      <c r="AR203" s="5" t="s">
        <v>1630</v>
      </c>
      <c r="AS203" s="7">
        <v>44588.690439814804</v>
      </c>
      <c r="AT203" s="10"/>
    </row>
    <row r="204" spans="1:46" s="1" customFormat="1" ht="50" customHeight="1">
      <c r="A204" s="9">
        <v>2021</v>
      </c>
      <c r="B204" s="5" t="s">
        <v>1826</v>
      </c>
      <c r="C204" s="5" t="str">
        <f>VLOOKUP(Tabla1[[#This Row],[RUC]],[1]ENTIDADES!$A$2:$I$191,2,0)</f>
        <v>GABINETE SECTORIAL DE SEGURIDAD</v>
      </c>
      <c r="D204" s="5" t="s">
        <v>125</v>
      </c>
      <c r="E204" s="5" t="str">
        <f>VLOOKUP(Tabla1[[#This Row],[RUC]],[1]ENTIDADES!$A$2:$I$191,4,0)</f>
        <v>ZONA 9</v>
      </c>
      <c r="F204" s="5" t="s">
        <v>2433</v>
      </c>
      <c r="G204" s="5" t="s">
        <v>438</v>
      </c>
      <c r="H204" s="29" t="s">
        <v>2771</v>
      </c>
      <c r="I204" s="5">
        <v>1</v>
      </c>
      <c r="J204" s="4">
        <v>1</v>
      </c>
      <c r="K204" s="5" t="s">
        <v>55</v>
      </c>
      <c r="L204" s="5" t="s">
        <v>2774</v>
      </c>
      <c r="M204" s="4">
        <v>9</v>
      </c>
      <c r="N204" s="5" t="s">
        <v>1982</v>
      </c>
      <c r="O204" s="5" t="s">
        <v>2191</v>
      </c>
      <c r="P204" s="5" t="s">
        <v>2365</v>
      </c>
      <c r="Q204" s="6">
        <v>0</v>
      </c>
      <c r="R204" s="6">
        <v>0</v>
      </c>
      <c r="S204" s="6">
        <v>0</v>
      </c>
      <c r="T204" s="6">
        <v>0</v>
      </c>
      <c r="U204" s="6">
        <v>0</v>
      </c>
      <c r="V204" s="6">
        <v>0</v>
      </c>
      <c r="W204" s="6">
        <v>0</v>
      </c>
      <c r="X204" s="6">
        <v>0</v>
      </c>
      <c r="Y204" s="6">
        <v>0</v>
      </c>
      <c r="Z204" s="6">
        <v>0</v>
      </c>
      <c r="AA204" s="6">
        <v>0</v>
      </c>
      <c r="AB204" s="21" t="e">
        <f t="shared" si="19"/>
        <v>#DIV/0!</v>
      </c>
      <c r="AC204" s="23" t="e">
        <f t="shared" si="20"/>
        <v>#DIV/0!</v>
      </c>
      <c r="AD204" s="24" t="e">
        <f t="shared" si="21"/>
        <v>#DIV/0!</v>
      </c>
      <c r="AE204" s="26" t="str">
        <f t="shared" si="22"/>
        <v>176000066000120</v>
      </c>
      <c r="AF204" s="26" t="e">
        <f>VLOOKUP(Tabla1[[#This Row],[RUC PROGRAMAS]],Tabla13[[RUC PROGRAMAS]:[Codificado Reportado
USD]],1,0)</f>
        <v>#N/A</v>
      </c>
      <c r="AG204" s="6">
        <v>0</v>
      </c>
      <c r="AH204" s="6">
        <v>0</v>
      </c>
      <c r="AI204" s="21" t="e">
        <f t="shared" si="23"/>
        <v>#DIV/0!</v>
      </c>
      <c r="AJ204" s="26" t="e">
        <f t="shared" si="24"/>
        <v>#DIV/0!</v>
      </c>
      <c r="AK204" s="6">
        <v>0</v>
      </c>
      <c r="AL204" s="6">
        <v>0</v>
      </c>
      <c r="AM204" s="5" t="s">
        <v>2487</v>
      </c>
      <c r="AN204" s="5" t="s">
        <v>2487</v>
      </c>
      <c r="AO204" s="5"/>
      <c r="AP204" s="5" t="s">
        <v>2487</v>
      </c>
      <c r="AQ204" s="5" t="s">
        <v>1696</v>
      </c>
      <c r="AR204" s="5" t="s">
        <v>1630</v>
      </c>
      <c r="AS204" s="7">
        <v>44588.468981481499</v>
      </c>
      <c r="AT204" s="10"/>
    </row>
    <row r="205" spans="1:46" s="1" customFormat="1" ht="50" customHeight="1">
      <c r="A205" s="9">
        <v>2021</v>
      </c>
      <c r="B205" s="5" t="s">
        <v>1826</v>
      </c>
      <c r="C205" s="5" t="str">
        <f>VLOOKUP(Tabla1[[#This Row],[RUC]],[1]ENTIDADES!$A$2:$I$191,2,0)</f>
        <v>GABINETE SECTORIAL DE SEGURIDAD</v>
      </c>
      <c r="D205" s="5" t="s">
        <v>125</v>
      </c>
      <c r="E205" s="5" t="str">
        <f>VLOOKUP(Tabla1[[#This Row],[RUC]],[1]ENTIDADES!$A$2:$I$191,4,0)</f>
        <v>ZONA 9</v>
      </c>
      <c r="F205" s="5" t="s">
        <v>1631</v>
      </c>
      <c r="G205" s="5" t="s">
        <v>308</v>
      </c>
      <c r="H205" s="29" t="s">
        <v>2771</v>
      </c>
      <c r="I205" s="5">
        <v>1</v>
      </c>
      <c r="J205" s="4">
        <v>1</v>
      </c>
      <c r="K205" s="5" t="s">
        <v>55</v>
      </c>
      <c r="L205" s="5" t="s">
        <v>2774</v>
      </c>
      <c r="M205" s="4">
        <v>9</v>
      </c>
      <c r="N205" s="5" t="s">
        <v>1982</v>
      </c>
      <c r="O205" s="5" t="s">
        <v>2392</v>
      </c>
      <c r="P205" s="5" t="s">
        <v>2125</v>
      </c>
      <c r="Q205" s="6">
        <v>87.68</v>
      </c>
      <c r="R205" s="6">
        <v>21</v>
      </c>
      <c r="S205" s="6">
        <v>31</v>
      </c>
      <c r="T205" s="6">
        <v>23</v>
      </c>
      <c r="U205" s="6">
        <v>25</v>
      </c>
      <c r="V205" s="6">
        <v>100</v>
      </c>
      <c r="W205" s="6">
        <v>20</v>
      </c>
      <c r="X205" s="6">
        <v>31</v>
      </c>
      <c r="Y205" s="6">
        <v>20</v>
      </c>
      <c r="Z205" s="6">
        <v>29</v>
      </c>
      <c r="AA205" s="6">
        <v>100</v>
      </c>
      <c r="AB205" s="21">
        <f t="shared" si="19"/>
        <v>1</v>
      </c>
      <c r="AC205" s="23">
        <f t="shared" si="20"/>
        <v>1</v>
      </c>
      <c r="AD205" s="24" t="str">
        <f t="shared" si="21"/>
        <v>85% a 100%</v>
      </c>
      <c r="AE205" s="26" t="str">
        <f t="shared" si="22"/>
        <v>176000066000155</v>
      </c>
      <c r="AF205" s="26" t="str">
        <f>VLOOKUP(Tabla1[[#This Row],[RUC PROGRAMAS]],Tabla13[[RUC PROGRAMAS]:[Codificado Reportado
USD]],1,0)</f>
        <v>176000066000155</v>
      </c>
      <c r="AG205" s="6">
        <v>37178977.020000003</v>
      </c>
      <c r="AH205" s="6">
        <v>37052476.289999999</v>
      </c>
      <c r="AI205" s="21">
        <f t="shared" si="23"/>
        <v>0.9965975198851772</v>
      </c>
      <c r="AJ205" s="26" t="str">
        <f t="shared" si="24"/>
        <v>85% a 100%</v>
      </c>
      <c r="AK205" s="6">
        <v>37178977.019999996</v>
      </c>
      <c r="AL205" s="6">
        <v>37052476.290000007</v>
      </c>
      <c r="AM205" s="5" t="s">
        <v>1395</v>
      </c>
      <c r="AN205" s="5" t="s">
        <v>1077</v>
      </c>
      <c r="AO205" s="5" t="s">
        <v>340</v>
      </c>
      <c r="AP205" s="5" t="s">
        <v>1799</v>
      </c>
      <c r="AQ205" s="5" t="s">
        <v>1696</v>
      </c>
      <c r="AR205" s="5" t="s">
        <v>1630</v>
      </c>
      <c r="AS205" s="7">
        <v>44588.387731481504</v>
      </c>
      <c r="AT205" s="10"/>
    </row>
    <row r="206" spans="1:46" s="1" customFormat="1" ht="50" customHeight="1">
      <c r="A206" s="9">
        <v>2021</v>
      </c>
      <c r="B206" s="5" t="s">
        <v>1826</v>
      </c>
      <c r="C206" s="5" t="str">
        <f>VLOOKUP(Tabla1[[#This Row],[RUC]],[1]ENTIDADES!$A$2:$I$191,2,0)</f>
        <v>GABINETE SECTORIAL DE SEGURIDAD</v>
      </c>
      <c r="D206" s="5" t="s">
        <v>125</v>
      </c>
      <c r="E206" s="5" t="str">
        <f>VLOOKUP(Tabla1[[#This Row],[RUC]],[1]ENTIDADES!$A$2:$I$191,4,0)</f>
        <v>ZONA 9</v>
      </c>
      <c r="F206" s="5" t="s">
        <v>510</v>
      </c>
      <c r="G206" s="5" t="s">
        <v>2328</v>
      </c>
      <c r="H206" s="29" t="s">
        <v>2771</v>
      </c>
      <c r="I206" s="5">
        <v>3</v>
      </c>
      <c r="J206" s="4">
        <v>7</v>
      </c>
      <c r="K206" s="5" t="s">
        <v>2274</v>
      </c>
      <c r="L206" s="5" t="s">
        <v>2774</v>
      </c>
      <c r="M206" s="4">
        <v>9</v>
      </c>
      <c r="N206" s="5" t="s">
        <v>1982</v>
      </c>
      <c r="O206" s="5" t="s">
        <v>2191</v>
      </c>
      <c r="P206" s="5" t="s">
        <v>2365</v>
      </c>
      <c r="Q206" s="6">
        <v>0</v>
      </c>
      <c r="R206" s="6">
        <v>0</v>
      </c>
      <c r="S206" s="6">
        <v>0</v>
      </c>
      <c r="T206" s="6">
        <v>0</v>
      </c>
      <c r="U206" s="6">
        <v>0</v>
      </c>
      <c r="V206" s="6">
        <v>0</v>
      </c>
      <c r="W206" s="6">
        <v>0</v>
      </c>
      <c r="X206" s="6">
        <v>0</v>
      </c>
      <c r="Y206" s="6">
        <v>0</v>
      </c>
      <c r="Z206" s="6">
        <v>0</v>
      </c>
      <c r="AA206" s="6">
        <v>0</v>
      </c>
      <c r="AB206" s="21" t="e">
        <f t="shared" si="19"/>
        <v>#DIV/0!</v>
      </c>
      <c r="AC206" s="23" t="e">
        <f t="shared" si="20"/>
        <v>#DIV/0!</v>
      </c>
      <c r="AD206" s="24" t="e">
        <f t="shared" si="21"/>
        <v>#DIV/0!</v>
      </c>
      <c r="AE206" s="26" t="str">
        <f t="shared" si="22"/>
        <v>176000066000156</v>
      </c>
      <c r="AF206" s="26" t="e">
        <f>VLOOKUP(Tabla1[[#This Row],[RUC PROGRAMAS]],Tabla13[[RUC PROGRAMAS]:[Codificado Reportado
USD]],1,0)</f>
        <v>#N/A</v>
      </c>
      <c r="AG206" s="6">
        <v>0</v>
      </c>
      <c r="AH206" s="6">
        <v>0</v>
      </c>
      <c r="AI206" s="21" t="e">
        <f t="shared" si="23"/>
        <v>#DIV/0!</v>
      </c>
      <c r="AJ206" s="26" t="e">
        <f t="shared" si="24"/>
        <v>#DIV/0!</v>
      </c>
      <c r="AK206" s="6">
        <v>0</v>
      </c>
      <c r="AL206" s="6">
        <v>0</v>
      </c>
      <c r="AM206" s="5" t="s">
        <v>11</v>
      </c>
      <c r="AN206" s="5" t="s">
        <v>2487</v>
      </c>
      <c r="AO206" s="5"/>
      <c r="AP206" s="5" t="s">
        <v>2487</v>
      </c>
      <c r="AQ206" s="5" t="s">
        <v>1696</v>
      </c>
      <c r="AR206" s="5" t="s">
        <v>1630</v>
      </c>
      <c r="AS206" s="7">
        <v>44588.471319444398</v>
      </c>
      <c r="AT206" s="10"/>
    </row>
    <row r="207" spans="1:46" s="1" customFormat="1" ht="50" customHeight="1">
      <c r="A207" s="9">
        <v>2021</v>
      </c>
      <c r="B207" s="5" t="s">
        <v>1826</v>
      </c>
      <c r="C207" s="5" t="str">
        <f>VLOOKUP(Tabla1[[#This Row],[RUC]],[1]ENTIDADES!$A$2:$I$191,2,0)</f>
        <v>GABINETE SECTORIAL DE SEGURIDAD</v>
      </c>
      <c r="D207" s="5" t="s">
        <v>125</v>
      </c>
      <c r="E207" s="5" t="str">
        <f>VLOOKUP(Tabla1[[#This Row],[RUC]],[1]ENTIDADES!$A$2:$I$191,4,0)</f>
        <v>ZONA 9</v>
      </c>
      <c r="F207" s="5" t="s">
        <v>1394</v>
      </c>
      <c r="G207" s="5" t="s">
        <v>2334</v>
      </c>
      <c r="H207" s="29" t="s">
        <v>2771</v>
      </c>
      <c r="I207" s="5">
        <v>1</v>
      </c>
      <c r="J207" s="4">
        <v>1</v>
      </c>
      <c r="K207" s="5" t="s">
        <v>55</v>
      </c>
      <c r="L207" s="5" t="s">
        <v>2774</v>
      </c>
      <c r="M207" s="4">
        <v>9</v>
      </c>
      <c r="N207" s="5" t="s">
        <v>1982</v>
      </c>
      <c r="O207" s="5" t="s">
        <v>1420</v>
      </c>
      <c r="P207" s="5" t="s">
        <v>2432</v>
      </c>
      <c r="Q207" s="6">
        <v>95.11</v>
      </c>
      <c r="R207" s="6">
        <v>20</v>
      </c>
      <c r="S207" s="6">
        <v>29</v>
      </c>
      <c r="T207" s="6">
        <v>25</v>
      </c>
      <c r="U207" s="6">
        <v>26</v>
      </c>
      <c r="V207" s="6">
        <v>100</v>
      </c>
      <c r="W207" s="6">
        <v>18</v>
      </c>
      <c r="X207" s="6">
        <v>27</v>
      </c>
      <c r="Y207" s="6">
        <v>22</v>
      </c>
      <c r="Z207" s="6">
        <v>27</v>
      </c>
      <c r="AA207" s="6">
        <v>94</v>
      </c>
      <c r="AB207" s="21">
        <f t="shared" si="19"/>
        <v>0.94</v>
      </c>
      <c r="AC207" s="23">
        <f t="shared" si="20"/>
        <v>0.94</v>
      </c>
      <c r="AD207" s="24" t="str">
        <f t="shared" si="21"/>
        <v>85% a 100%</v>
      </c>
      <c r="AE207" s="26" t="str">
        <f t="shared" si="22"/>
        <v>176000066000191</v>
      </c>
      <c r="AF207" s="26" t="str">
        <f>VLOOKUP(Tabla1[[#This Row],[RUC PROGRAMAS]],Tabla13[[RUC PROGRAMAS]:[Codificado Reportado
USD]],1,0)</f>
        <v>176000066000191</v>
      </c>
      <c r="AG207" s="6">
        <v>10073855.23</v>
      </c>
      <c r="AH207" s="6">
        <v>7839753.9199999999</v>
      </c>
      <c r="AI207" s="21">
        <f t="shared" si="23"/>
        <v>0.77822777288412548</v>
      </c>
      <c r="AJ207" s="26" t="str">
        <f t="shared" si="24"/>
        <v>70% a 84,99%</v>
      </c>
      <c r="AK207" s="6">
        <v>10073855.23</v>
      </c>
      <c r="AL207" s="6">
        <v>7839753.9200000009</v>
      </c>
      <c r="AM207" s="5" t="s">
        <v>2399</v>
      </c>
      <c r="AN207" s="5" t="s">
        <v>2214</v>
      </c>
      <c r="AO207" s="5" t="s">
        <v>2290</v>
      </c>
      <c r="AP207" s="5" t="s">
        <v>2358</v>
      </c>
      <c r="AQ207" s="5" t="s">
        <v>1696</v>
      </c>
      <c r="AR207" s="5" t="s">
        <v>1630</v>
      </c>
      <c r="AS207" s="7">
        <v>44588.468159722201</v>
      </c>
      <c r="AT207" s="11">
        <v>44588.389421296299</v>
      </c>
    </row>
    <row r="208" spans="1:46" s="1" customFormat="1" ht="50" customHeight="1">
      <c r="A208" s="9">
        <v>2021</v>
      </c>
      <c r="B208" s="5" t="s">
        <v>1826</v>
      </c>
      <c r="C208" s="5" t="str">
        <f>VLOOKUP(Tabla1[[#This Row],[RUC]],[1]ENTIDADES!$A$2:$I$191,2,0)</f>
        <v>GABINETE SECTORIAL DE SEGURIDAD</v>
      </c>
      <c r="D208" s="5" t="s">
        <v>125</v>
      </c>
      <c r="E208" s="5" t="str">
        <f>VLOOKUP(Tabla1[[#This Row],[RUC]],[1]ENTIDADES!$A$2:$I$191,4,0)</f>
        <v>ZONA 9</v>
      </c>
      <c r="F208" s="5" t="s">
        <v>1980</v>
      </c>
      <c r="G208" s="5" t="s">
        <v>1322</v>
      </c>
      <c r="H208" s="29" t="s">
        <v>2771</v>
      </c>
      <c r="I208" s="5">
        <v>1</v>
      </c>
      <c r="J208" s="4">
        <v>1</v>
      </c>
      <c r="K208" s="5" t="s">
        <v>55</v>
      </c>
      <c r="L208" s="5" t="s">
        <v>2774</v>
      </c>
      <c r="M208" s="4">
        <v>9</v>
      </c>
      <c r="N208" s="5" t="s">
        <v>1982</v>
      </c>
      <c r="O208" s="5" t="s">
        <v>2191</v>
      </c>
      <c r="P208" s="5" t="s">
        <v>2365</v>
      </c>
      <c r="Q208" s="6">
        <v>0</v>
      </c>
      <c r="R208" s="6">
        <v>0</v>
      </c>
      <c r="S208" s="6">
        <v>0</v>
      </c>
      <c r="T208" s="6">
        <v>0</v>
      </c>
      <c r="U208" s="6">
        <v>0</v>
      </c>
      <c r="V208" s="6">
        <v>0</v>
      </c>
      <c r="W208" s="6">
        <v>0</v>
      </c>
      <c r="X208" s="6">
        <v>0</v>
      </c>
      <c r="Y208" s="6">
        <v>0</v>
      </c>
      <c r="Z208" s="6">
        <v>0</v>
      </c>
      <c r="AA208" s="6">
        <v>0</v>
      </c>
      <c r="AB208" s="21" t="e">
        <f t="shared" si="19"/>
        <v>#DIV/0!</v>
      </c>
      <c r="AC208" s="23" t="e">
        <f t="shared" si="20"/>
        <v>#DIV/0!</v>
      </c>
      <c r="AD208" s="24" t="e">
        <f t="shared" si="21"/>
        <v>#DIV/0!</v>
      </c>
      <c r="AE208" s="26" t="str">
        <f t="shared" si="22"/>
        <v>176000066000197</v>
      </c>
      <c r="AF208" s="26" t="e">
        <f>VLOOKUP(Tabla1[[#This Row],[RUC PROGRAMAS]],Tabla13[[RUC PROGRAMAS]:[Codificado Reportado
USD]],1,0)</f>
        <v>#N/A</v>
      </c>
      <c r="AG208" s="6">
        <v>0</v>
      </c>
      <c r="AH208" s="6">
        <v>0</v>
      </c>
      <c r="AI208" s="21" t="e">
        <f t="shared" si="23"/>
        <v>#DIV/0!</v>
      </c>
      <c r="AJ208" s="26" t="e">
        <f t="shared" si="24"/>
        <v>#DIV/0!</v>
      </c>
      <c r="AK208" s="6">
        <v>0</v>
      </c>
      <c r="AL208" s="6">
        <v>0</v>
      </c>
      <c r="AM208" s="5" t="s">
        <v>2487</v>
      </c>
      <c r="AN208" s="5" t="s">
        <v>11</v>
      </c>
      <c r="AO208" s="5"/>
      <c r="AP208" s="5" t="s">
        <v>11</v>
      </c>
      <c r="AQ208" s="5" t="s">
        <v>1696</v>
      </c>
      <c r="AR208" s="5" t="s">
        <v>1630</v>
      </c>
      <c r="AS208" s="7">
        <v>44588.469629629602</v>
      </c>
      <c r="AT208" s="10"/>
    </row>
    <row r="209" spans="1:46" s="1" customFormat="1" ht="50" customHeight="1">
      <c r="A209" s="9">
        <v>2021</v>
      </c>
      <c r="B209" s="5" t="s">
        <v>1853</v>
      </c>
      <c r="C209" s="5" t="str">
        <f>VLOOKUP(Tabla1[[#This Row],[RUC]],[1]ENTIDADES!$A$2:$I$191,2,0)</f>
        <v>GABINETE SECTORIAL SOCIAL</v>
      </c>
      <c r="D209" s="5" t="s">
        <v>809</v>
      </c>
      <c r="E209" s="5" t="str">
        <f>VLOOKUP(Tabla1[[#This Row],[RUC]],[1]ENTIDADES!$A$2:$I$191,4,0)</f>
        <v>ZONA 9</v>
      </c>
      <c r="F209" s="5" t="s">
        <v>2220</v>
      </c>
      <c r="G209" s="5" t="s">
        <v>748</v>
      </c>
      <c r="H209" s="29" t="s">
        <v>2770</v>
      </c>
      <c r="I209" s="5">
        <v>3</v>
      </c>
      <c r="J209" s="4">
        <v>7</v>
      </c>
      <c r="K209" s="5" t="s">
        <v>2274</v>
      </c>
      <c r="L209" s="5" t="s">
        <v>2773</v>
      </c>
      <c r="M209" s="4">
        <v>5</v>
      </c>
      <c r="N209" s="5" t="s">
        <v>1388</v>
      </c>
      <c r="O209" s="5" t="s">
        <v>2185</v>
      </c>
      <c r="P209" s="5" t="s">
        <v>2125</v>
      </c>
      <c r="Q209" s="6">
        <v>87</v>
      </c>
      <c r="R209" s="6">
        <v>7.65</v>
      </c>
      <c r="S209" s="6">
        <v>33.25</v>
      </c>
      <c r="T209" s="6">
        <v>35.130000000000003</v>
      </c>
      <c r="U209" s="6">
        <v>23.97</v>
      </c>
      <c r="V209" s="6">
        <v>100</v>
      </c>
      <c r="W209" s="6">
        <v>7.65</v>
      </c>
      <c r="X209" s="6">
        <v>22.1</v>
      </c>
      <c r="Y209" s="6">
        <v>27.41</v>
      </c>
      <c r="Z209" s="6">
        <v>29</v>
      </c>
      <c r="AA209" s="6">
        <v>86.16</v>
      </c>
      <c r="AB209" s="21">
        <f t="shared" si="19"/>
        <v>0.86159999999999992</v>
      </c>
      <c r="AC209" s="23">
        <f t="shared" si="20"/>
        <v>0.86159999999999992</v>
      </c>
      <c r="AD209" s="24" t="str">
        <f t="shared" si="21"/>
        <v>85% a 100%</v>
      </c>
      <c r="AE209" s="26" t="str">
        <f t="shared" si="22"/>
        <v>176000120000101</v>
      </c>
      <c r="AF209" s="26" t="str">
        <f>VLOOKUP(Tabla1[[#This Row],[RUC PROGRAMAS]],Tabla13[[RUC PROGRAMAS]:[Codificado Reportado
USD]],1,0)</f>
        <v>176000120000101</v>
      </c>
      <c r="AG209" s="6">
        <v>41012931.369999997</v>
      </c>
      <c r="AH209" s="6">
        <v>36162090.399999999</v>
      </c>
      <c r="AI209" s="21">
        <f t="shared" si="23"/>
        <v>0.88172410973900106</v>
      </c>
      <c r="AJ209" s="26" t="str">
        <f t="shared" si="24"/>
        <v>85% a 100%</v>
      </c>
      <c r="AK209" s="6">
        <v>41012931.370000005</v>
      </c>
      <c r="AL209" s="6">
        <v>36162090.399999991</v>
      </c>
      <c r="AM209" s="5" t="s">
        <v>1887</v>
      </c>
      <c r="AN209" s="5" t="s">
        <v>1295</v>
      </c>
      <c r="AO209" s="5" t="s">
        <v>1406</v>
      </c>
      <c r="AP209" s="5" t="s">
        <v>1504</v>
      </c>
      <c r="AQ209" s="5" t="s">
        <v>2700</v>
      </c>
      <c r="AR209" s="5" t="s">
        <v>1587</v>
      </c>
      <c r="AS209" s="7">
        <v>44582.679375</v>
      </c>
      <c r="AT209" s="10"/>
    </row>
    <row r="210" spans="1:46" s="1" customFormat="1" ht="50" customHeight="1">
      <c r="A210" s="9">
        <v>2021</v>
      </c>
      <c r="B210" s="5" t="s">
        <v>1853</v>
      </c>
      <c r="C210" s="5" t="str">
        <f>VLOOKUP(Tabla1[[#This Row],[RUC]],[1]ENTIDADES!$A$2:$I$191,2,0)</f>
        <v>GABINETE SECTORIAL SOCIAL</v>
      </c>
      <c r="D210" s="5" t="s">
        <v>809</v>
      </c>
      <c r="E210" s="5" t="str">
        <f>VLOOKUP(Tabla1[[#This Row],[RUC]],[1]ENTIDADES!$A$2:$I$191,4,0)</f>
        <v>ZONA 9</v>
      </c>
      <c r="F210" s="5" t="s">
        <v>2535</v>
      </c>
      <c r="G210" s="5" t="s">
        <v>745</v>
      </c>
      <c r="H210" s="29" t="s">
        <v>2771</v>
      </c>
      <c r="I210" s="5">
        <v>1</v>
      </c>
      <c r="J210" s="4">
        <v>1</v>
      </c>
      <c r="K210" s="5" t="s">
        <v>55</v>
      </c>
      <c r="L210" s="5" t="s">
        <v>2773</v>
      </c>
      <c r="M210" s="4">
        <v>5</v>
      </c>
      <c r="N210" s="5" t="s">
        <v>1388</v>
      </c>
      <c r="O210" s="5" t="s">
        <v>815</v>
      </c>
      <c r="P210" s="5" t="s">
        <v>2125</v>
      </c>
      <c r="Q210" s="6">
        <v>0</v>
      </c>
      <c r="R210" s="6">
        <v>0</v>
      </c>
      <c r="S210" s="6">
        <v>0</v>
      </c>
      <c r="T210" s="6">
        <v>0</v>
      </c>
      <c r="U210" s="6">
        <v>0</v>
      </c>
      <c r="V210" s="6">
        <v>0</v>
      </c>
      <c r="W210" s="6">
        <v>0</v>
      </c>
      <c r="X210" s="6">
        <v>0</v>
      </c>
      <c r="Y210" s="6">
        <v>0</v>
      </c>
      <c r="Z210" s="6">
        <v>0</v>
      </c>
      <c r="AA210" s="6">
        <v>0</v>
      </c>
      <c r="AB210" s="21" t="e">
        <f t="shared" si="19"/>
        <v>#DIV/0!</v>
      </c>
      <c r="AC210" s="23" t="e">
        <f t="shared" si="20"/>
        <v>#DIV/0!</v>
      </c>
      <c r="AD210" s="24" t="e">
        <f t="shared" si="21"/>
        <v>#DIV/0!</v>
      </c>
      <c r="AE210" s="26" t="str">
        <f t="shared" si="22"/>
        <v>176000120000126</v>
      </c>
      <c r="AF210" s="26" t="e">
        <f>VLOOKUP(Tabla1[[#This Row],[RUC PROGRAMAS]],Tabla13[[RUC PROGRAMAS]:[Codificado Reportado
USD]],1,0)</f>
        <v>#N/A</v>
      </c>
      <c r="AG210" s="6">
        <v>0</v>
      </c>
      <c r="AH210" s="6">
        <v>0</v>
      </c>
      <c r="AI210" s="21" t="e">
        <f t="shared" si="23"/>
        <v>#DIV/0!</v>
      </c>
      <c r="AJ210" s="26" t="e">
        <f t="shared" si="24"/>
        <v>#DIV/0!</v>
      </c>
      <c r="AK210" s="6">
        <v>0</v>
      </c>
      <c r="AL210" s="6">
        <v>0</v>
      </c>
      <c r="AM210" s="5" t="s">
        <v>587</v>
      </c>
      <c r="AN210" s="5" t="s">
        <v>2060</v>
      </c>
      <c r="AO210" s="5" t="s">
        <v>2060</v>
      </c>
      <c r="AP210" s="5" t="s">
        <v>2670</v>
      </c>
      <c r="AQ210" s="5" t="s">
        <v>2700</v>
      </c>
      <c r="AR210" s="5" t="s">
        <v>1587</v>
      </c>
      <c r="AS210" s="7">
        <v>44586.661805555603</v>
      </c>
      <c r="AT210" s="10"/>
    </row>
    <row r="211" spans="1:46" s="1" customFormat="1" ht="50" customHeight="1">
      <c r="A211" s="9">
        <v>2021</v>
      </c>
      <c r="B211" s="5" t="s">
        <v>1853</v>
      </c>
      <c r="C211" s="5" t="str">
        <f>VLOOKUP(Tabla1[[#This Row],[RUC]],[1]ENTIDADES!$A$2:$I$191,2,0)</f>
        <v>GABINETE SECTORIAL SOCIAL</v>
      </c>
      <c r="D211" s="5" t="s">
        <v>809</v>
      </c>
      <c r="E211" s="5" t="str">
        <f>VLOOKUP(Tabla1[[#This Row],[RUC]],[1]ENTIDADES!$A$2:$I$191,4,0)</f>
        <v>ZONA 9</v>
      </c>
      <c r="F211" s="5" t="s">
        <v>1631</v>
      </c>
      <c r="G211" s="5" t="s">
        <v>902</v>
      </c>
      <c r="H211" s="29" t="s">
        <v>2771</v>
      </c>
      <c r="I211" s="5">
        <v>1</v>
      </c>
      <c r="J211" s="4">
        <v>1</v>
      </c>
      <c r="K211" s="5" t="s">
        <v>55</v>
      </c>
      <c r="L211" s="5" t="s">
        <v>2773</v>
      </c>
      <c r="M211" s="4">
        <v>5</v>
      </c>
      <c r="N211" s="5" t="s">
        <v>1388</v>
      </c>
      <c r="O211" s="5" t="s">
        <v>1708</v>
      </c>
      <c r="P211" s="5" t="s">
        <v>227</v>
      </c>
      <c r="Q211" s="6">
        <v>22201</v>
      </c>
      <c r="R211" s="6">
        <v>22270</v>
      </c>
      <c r="S211" s="6">
        <v>22270</v>
      </c>
      <c r="T211" s="6">
        <v>22270</v>
      </c>
      <c r="U211" s="6">
        <v>22270</v>
      </c>
      <c r="V211" s="6">
        <v>89080</v>
      </c>
      <c r="W211" s="6">
        <v>21989</v>
      </c>
      <c r="X211" s="6">
        <v>20920</v>
      </c>
      <c r="Y211" s="6">
        <v>21731</v>
      </c>
      <c r="Z211" s="6">
        <v>27570</v>
      </c>
      <c r="AA211" s="6">
        <v>92210</v>
      </c>
      <c r="AB211" s="21">
        <f t="shared" si="19"/>
        <v>1.0351369555455769</v>
      </c>
      <c r="AC211" s="23">
        <f t="shared" si="20"/>
        <v>1</v>
      </c>
      <c r="AD211" s="24" t="str">
        <f t="shared" si="21"/>
        <v>85% a 100%</v>
      </c>
      <c r="AE211" s="26" t="str">
        <f t="shared" si="22"/>
        <v>176000120000155</v>
      </c>
      <c r="AF211" s="26" t="str">
        <f>VLOOKUP(Tabla1[[#This Row],[RUC PROGRAMAS]],Tabla13[[RUC PROGRAMAS]:[Codificado Reportado
USD]],1,0)</f>
        <v>176000120000155</v>
      </c>
      <c r="AG211" s="6">
        <v>14261320.220000001</v>
      </c>
      <c r="AH211" s="6">
        <v>12729020.560000001</v>
      </c>
      <c r="AI211" s="21">
        <f t="shared" si="23"/>
        <v>0.89255555331748937</v>
      </c>
      <c r="AJ211" s="26" t="str">
        <f t="shared" si="24"/>
        <v>85% a 100%</v>
      </c>
      <c r="AK211" s="6">
        <v>14261320.219999997</v>
      </c>
      <c r="AL211" s="6">
        <v>12729020.559999997</v>
      </c>
      <c r="AM211" s="5" t="s">
        <v>450</v>
      </c>
      <c r="AN211" s="5" t="s">
        <v>506</v>
      </c>
      <c r="AO211" s="5" t="s">
        <v>1136</v>
      </c>
      <c r="AP211" s="5" t="s">
        <v>1343</v>
      </c>
      <c r="AQ211" s="5" t="s">
        <v>2700</v>
      </c>
      <c r="AR211" s="5" t="s">
        <v>1587</v>
      </c>
      <c r="AS211" s="7">
        <v>44581.566087963001</v>
      </c>
      <c r="AT211" s="10"/>
    </row>
    <row r="212" spans="1:46" s="1" customFormat="1" ht="50" customHeight="1">
      <c r="A212" s="9">
        <v>2021</v>
      </c>
      <c r="B212" s="5" t="s">
        <v>1853</v>
      </c>
      <c r="C212" s="5" t="str">
        <f>VLOOKUP(Tabla1[[#This Row],[RUC]],[1]ENTIDADES!$A$2:$I$191,2,0)</f>
        <v>GABINETE SECTORIAL SOCIAL</v>
      </c>
      <c r="D212" s="5" t="s">
        <v>809</v>
      </c>
      <c r="E212" s="5" t="str">
        <f>VLOOKUP(Tabla1[[#This Row],[RUC]],[1]ENTIDADES!$A$2:$I$191,4,0)</f>
        <v>ZONA 9</v>
      </c>
      <c r="F212" s="5" t="s">
        <v>510</v>
      </c>
      <c r="G212" s="5" t="s">
        <v>1710</v>
      </c>
      <c r="H212" s="29" t="s">
        <v>2771</v>
      </c>
      <c r="I212" s="5">
        <v>1</v>
      </c>
      <c r="J212" s="4">
        <v>1</v>
      </c>
      <c r="K212" s="5" t="s">
        <v>55</v>
      </c>
      <c r="L212" s="5" t="s">
        <v>2773</v>
      </c>
      <c r="M212" s="4">
        <v>5</v>
      </c>
      <c r="N212" s="5" t="s">
        <v>1388</v>
      </c>
      <c r="O212" s="5" t="s">
        <v>427</v>
      </c>
      <c r="P212" s="5" t="s">
        <v>227</v>
      </c>
      <c r="Q212" s="6">
        <v>230323</v>
      </c>
      <c r="R212" s="6">
        <v>288837</v>
      </c>
      <c r="S212" s="6">
        <v>288837</v>
      </c>
      <c r="T212" s="6">
        <v>288837</v>
      </c>
      <c r="U212" s="6">
        <v>288837</v>
      </c>
      <c r="V212" s="6">
        <v>1155348</v>
      </c>
      <c r="W212" s="6">
        <v>288467</v>
      </c>
      <c r="X212" s="6">
        <v>288243</v>
      </c>
      <c r="Y212" s="6">
        <v>276290</v>
      </c>
      <c r="Z212" s="6">
        <v>272610</v>
      </c>
      <c r="AA212" s="6">
        <v>1125610</v>
      </c>
      <c r="AB212" s="21">
        <f t="shared" si="19"/>
        <v>0.97426056910991321</v>
      </c>
      <c r="AC212" s="23">
        <f t="shared" si="20"/>
        <v>0.97426056910991321</v>
      </c>
      <c r="AD212" s="24" t="str">
        <f t="shared" si="21"/>
        <v>85% a 100%</v>
      </c>
      <c r="AE212" s="26" t="str">
        <f t="shared" si="22"/>
        <v>176000120000156</v>
      </c>
      <c r="AF212" s="26" t="str">
        <f>VLOOKUP(Tabla1[[#This Row],[RUC PROGRAMAS]],Tabla13[[RUC PROGRAMAS]:[Codificado Reportado
USD]],1,0)</f>
        <v>176000120000156</v>
      </c>
      <c r="AG212" s="6">
        <v>139356382.31999999</v>
      </c>
      <c r="AH212" s="6">
        <v>124654378.90000001</v>
      </c>
      <c r="AI212" s="21">
        <f t="shared" si="23"/>
        <v>0.89450068109374281</v>
      </c>
      <c r="AJ212" s="26" t="str">
        <f t="shared" si="24"/>
        <v>85% a 100%</v>
      </c>
      <c r="AK212" s="6">
        <v>139356382.31999999</v>
      </c>
      <c r="AL212" s="6">
        <v>124654378.90000002</v>
      </c>
      <c r="AM212" s="5" t="s">
        <v>816</v>
      </c>
      <c r="AN212" s="5" t="s">
        <v>1303</v>
      </c>
      <c r="AO212" s="5" t="s">
        <v>2438</v>
      </c>
      <c r="AP212" s="5" t="s">
        <v>2438</v>
      </c>
      <c r="AQ212" s="5" t="s">
        <v>2700</v>
      </c>
      <c r="AR212" s="5" t="s">
        <v>1587</v>
      </c>
      <c r="AS212" s="7">
        <v>44581.566759259302</v>
      </c>
      <c r="AT212" s="10"/>
    </row>
    <row r="213" spans="1:46" s="1" customFormat="1" ht="50" customHeight="1">
      <c r="A213" s="9">
        <v>2021</v>
      </c>
      <c r="B213" s="5" t="s">
        <v>1853</v>
      </c>
      <c r="C213" s="5" t="str">
        <f>VLOOKUP(Tabla1[[#This Row],[RUC]],[1]ENTIDADES!$A$2:$I$191,2,0)</f>
        <v>GABINETE SECTORIAL SOCIAL</v>
      </c>
      <c r="D213" s="5" t="s">
        <v>809</v>
      </c>
      <c r="E213" s="5" t="str">
        <f>VLOOKUP(Tabla1[[#This Row],[RUC]],[1]ENTIDADES!$A$2:$I$191,4,0)</f>
        <v>ZONA 9</v>
      </c>
      <c r="F213" s="5" t="s">
        <v>2029</v>
      </c>
      <c r="G213" s="5" t="s">
        <v>112</v>
      </c>
      <c r="H213" s="29" t="s">
        <v>2771</v>
      </c>
      <c r="I213" s="5">
        <v>1</v>
      </c>
      <c r="J213" s="4">
        <v>1</v>
      </c>
      <c r="K213" s="5" t="s">
        <v>55</v>
      </c>
      <c r="L213" s="5" t="s">
        <v>2773</v>
      </c>
      <c r="M213" s="4">
        <v>5</v>
      </c>
      <c r="N213" s="5" t="s">
        <v>1388</v>
      </c>
      <c r="O213" s="5" t="s">
        <v>1522</v>
      </c>
      <c r="P213" s="5" t="s">
        <v>227</v>
      </c>
      <c r="Q213" s="6">
        <v>4426315</v>
      </c>
      <c r="R213" s="6">
        <v>4042351</v>
      </c>
      <c r="S213" s="6">
        <v>4530268</v>
      </c>
      <c r="T213" s="6">
        <v>4674322</v>
      </c>
      <c r="U213" s="6">
        <v>4647118</v>
      </c>
      <c r="V213" s="6">
        <v>17894059</v>
      </c>
      <c r="W213" s="6">
        <v>4031908</v>
      </c>
      <c r="X213" s="6">
        <v>2802813</v>
      </c>
      <c r="Y213" s="6">
        <v>0</v>
      </c>
      <c r="Z213" s="6">
        <v>0</v>
      </c>
      <c r="AA213" s="6">
        <v>6834721</v>
      </c>
      <c r="AB213" s="21">
        <f t="shared" si="19"/>
        <v>0.38195475939807733</v>
      </c>
      <c r="AC213" s="23">
        <f t="shared" si="20"/>
        <v>0.38195475939807733</v>
      </c>
      <c r="AD213" s="24" t="str">
        <f t="shared" si="21"/>
        <v>0% a 69,99%</v>
      </c>
      <c r="AE213" s="26" t="str">
        <f t="shared" si="22"/>
        <v>176000120000157</v>
      </c>
      <c r="AF213" s="26" t="str">
        <f>VLOOKUP(Tabla1[[#This Row],[RUC PROGRAMAS]],Tabla13[[RUC PROGRAMAS]:[Codificado Reportado
USD]],1,0)</f>
        <v>176000120000157</v>
      </c>
      <c r="AG213" s="6">
        <v>489934081.44</v>
      </c>
      <c r="AH213" s="6">
        <v>489549049.38</v>
      </c>
      <c r="AI213" s="21">
        <f t="shared" si="23"/>
        <v>0.99921411456237474</v>
      </c>
      <c r="AJ213" s="26" t="str">
        <f t="shared" si="24"/>
        <v>85% a 100%</v>
      </c>
      <c r="AK213" s="6">
        <v>489934081.44000006</v>
      </c>
      <c r="AL213" s="6">
        <v>489549049.38</v>
      </c>
      <c r="AM213" s="5" t="s">
        <v>513</v>
      </c>
      <c r="AN213" s="5" t="s">
        <v>1129</v>
      </c>
      <c r="AO213" s="5" t="s">
        <v>1211</v>
      </c>
      <c r="AP213" s="5" t="s">
        <v>115</v>
      </c>
      <c r="AQ213" s="5" t="s">
        <v>2700</v>
      </c>
      <c r="AR213" s="5" t="s">
        <v>1587</v>
      </c>
      <c r="AS213" s="7">
        <v>44586.660810185203</v>
      </c>
      <c r="AT213" s="10"/>
    </row>
    <row r="214" spans="1:46" s="1" customFormat="1" ht="50" customHeight="1">
      <c r="A214" s="9">
        <v>2021</v>
      </c>
      <c r="B214" s="5" t="s">
        <v>1853</v>
      </c>
      <c r="C214" s="5" t="str">
        <f>VLOOKUP(Tabla1[[#This Row],[RUC]],[1]ENTIDADES!$A$2:$I$191,2,0)</f>
        <v>GABINETE SECTORIAL SOCIAL</v>
      </c>
      <c r="D214" s="5" t="s">
        <v>809</v>
      </c>
      <c r="E214" s="5" t="str">
        <f>VLOOKUP(Tabla1[[#This Row],[RUC]],[1]ENTIDADES!$A$2:$I$191,4,0)</f>
        <v>ZONA 9</v>
      </c>
      <c r="F214" s="5" t="s">
        <v>443</v>
      </c>
      <c r="G214" s="5" t="s">
        <v>2000</v>
      </c>
      <c r="H214" s="29" t="s">
        <v>2771</v>
      </c>
      <c r="I214" s="5">
        <v>1</v>
      </c>
      <c r="J214" s="4">
        <v>1</v>
      </c>
      <c r="K214" s="5" t="s">
        <v>55</v>
      </c>
      <c r="L214" s="5" t="s">
        <v>2773</v>
      </c>
      <c r="M214" s="4">
        <v>5</v>
      </c>
      <c r="N214" s="5" t="s">
        <v>1388</v>
      </c>
      <c r="O214" s="5" t="s">
        <v>916</v>
      </c>
      <c r="P214" s="5" t="s">
        <v>227</v>
      </c>
      <c r="Q214" s="6">
        <v>54500</v>
      </c>
      <c r="R214" s="6">
        <v>49460</v>
      </c>
      <c r="S214" s="6">
        <v>49460</v>
      </c>
      <c r="T214" s="6">
        <v>49460</v>
      </c>
      <c r="U214" s="6">
        <v>49460</v>
      </c>
      <c r="V214" s="6">
        <v>197840</v>
      </c>
      <c r="W214" s="6">
        <v>53327</v>
      </c>
      <c r="X214" s="6">
        <v>47881</v>
      </c>
      <c r="Y214" s="6">
        <v>50798</v>
      </c>
      <c r="Z214" s="6">
        <v>51103</v>
      </c>
      <c r="AA214" s="6">
        <v>203109</v>
      </c>
      <c r="AB214" s="21">
        <f t="shared" si="19"/>
        <v>1.0266326324302466</v>
      </c>
      <c r="AC214" s="23">
        <f t="shared" si="20"/>
        <v>1</v>
      </c>
      <c r="AD214" s="24" t="str">
        <f t="shared" si="21"/>
        <v>85% a 100%</v>
      </c>
      <c r="AE214" s="26" t="str">
        <f t="shared" si="22"/>
        <v>176000120000158</v>
      </c>
      <c r="AF214" s="26" t="str">
        <f>VLOOKUP(Tabla1[[#This Row],[RUC PROGRAMAS]],Tabla13[[RUC PROGRAMAS]:[Codificado Reportado
USD]],1,0)</f>
        <v>176000120000158</v>
      </c>
      <c r="AG214" s="6">
        <v>30633830.98</v>
      </c>
      <c r="AH214" s="6">
        <v>28778590.690000001</v>
      </c>
      <c r="AI214" s="21">
        <f t="shared" si="23"/>
        <v>0.93943818873939611</v>
      </c>
      <c r="AJ214" s="26" t="str">
        <f t="shared" si="24"/>
        <v>85% a 100%</v>
      </c>
      <c r="AK214" s="6">
        <v>30633830.979999997</v>
      </c>
      <c r="AL214" s="6">
        <v>28778590.690000013</v>
      </c>
      <c r="AM214" s="5" t="s">
        <v>2555</v>
      </c>
      <c r="AN214" s="5" t="s">
        <v>121</v>
      </c>
      <c r="AO214" s="5" t="s">
        <v>2653</v>
      </c>
      <c r="AP214" s="5" t="s">
        <v>2171</v>
      </c>
      <c r="AQ214" s="5" t="s">
        <v>2700</v>
      </c>
      <c r="AR214" s="5" t="s">
        <v>1587</v>
      </c>
      <c r="AS214" s="7">
        <v>44586.652881944399</v>
      </c>
      <c r="AT214" s="10"/>
    </row>
    <row r="215" spans="1:46" s="1" customFormat="1" ht="50" customHeight="1">
      <c r="A215" s="9">
        <v>2021</v>
      </c>
      <c r="B215" s="5" t="s">
        <v>1853</v>
      </c>
      <c r="C215" s="5" t="str">
        <f>VLOOKUP(Tabla1[[#This Row],[RUC]],[1]ENTIDADES!$A$2:$I$191,2,0)</f>
        <v>GABINETE SECTORIAL SOCIAL</v>
      </c>
      <c r="D215" s="5" t="s">
        <v>809</v>
      </c>
      <c r="E215" s="5" t="str">
        <f>VLOOKUP(Tabla1[[#This Row],[RUC]],[1]ENTIDADES!$A$2:$I$191,4,0)</f>
        <v>ZONA 9</v>
      </c>
      <c r="F215" s="5" t="s">
        <v>2076</v>
      </c>
      <c r="G215" s="5" t="s">
        <v>2106</v>
      </c>
      <c r="H215" s="29" t="s">
        <v>2771</v>
      </c>
      <c r="I215" s="5">
        <v>1</v>
      </c>
      <c r="J215" s="4">
        <v>1</v>
      </c>
      <c r="K215" s="5" t="s">
        <v>55</v>
      </c>
      <c r="L215" s="5" t="s">
        <v>2773</v>
      </c>
      <c r="M215" s="4">
        <v>5</v>
      </c>
      <c r="N215" s="5" t="s">
        <v>1388</v>
      </c>
      <c r="O215" s="5" t="s">
        <v>1344</v>
      </c>
      <c r="P215" s="5" t="s">
        <v>227</v>
      </c>
      <c r="Q215" s="6">
        <v>18361</v>
      </c>
      <c r="R215" s="6">
        <v>18907</v>
      </c>
      <c r="S215" s="6">
        <v>18907</v>
      </c>
      <c r="T215" s="6">
        <v>18907</v>
      </c>
      <c r="U215" s="6">
        <v>18907</v>
      </c>
      <c r="V215" s="6">
        <v>75628</v>
      </c>
      <c r="W215" s="6">
        <v>18604</v>
      </c>
      <c r="X215" s="6">
        <v>17419</v>
      </c>
      <c r="Y215" s="6">
        <v>18322</v>
      </c>
      <c r="Z215" s="6">
        <v>18720</v>
      </c>
      <c r="AA215" s="6">
        <v>73065</v>
      </c>
      <c r="AB215" s="21">
        <f t="shared" si="19"/>
        <v>0.96611043528851748</v>
      </c>
      <c r="AC215" s="23">
        <f t="shared" si="20"/>
        <v>0.96611043528851748</v>
      </c>
      <c r="AD215" s="24" t="str">
        <f t="shared" si="21"/>
        <v>85% a 100%</v>
      </c>
      <c r="AE215" s="26" t="str">
        <f t="shared" si="22"/>
        <v>176000120000159</v>
      </c>
      <c r="AF215" s="26" t="str">
        <f>VLOOKUP(Tabla1[[#This Row],[RUC PROGRAMAS]],Tabla13[[RUC PROGRAMAS]:[Codificado Reportado
USD]],1,0)</f>
        <v>176000120000159</v>
      </c>
      <c r="AG215" s="6">
        <v>11415892.130000001</v>
      </c>
      <c r="AH215" s="6">
        <v>10653784.380000001</v>
      </c>
      <c r="AI215" s="21">
        <f t="shared" si="23"/>
        <v>0.93324150742479028</v>
      </c>
      <c r="AJ215" s="26" t="str">
        <f t="shared" si="24"/>
        <v>85% a 100%</v>
      </c>
      <c r="AK215" s="6">
        <v>11415892.130000001</v>
      </c>
      <c r="AL215" s="6">
        <v>10653784.380000003</v>
      </c>
      <c r="AM215" s="5" t="s">
        <v>64</v>
      </c>
      <c r="AN215" s="5" t="s">
        <v>2549</v>
      </c>
      <c r="AO215" s="5" t="s">
        <v>2011</v>
      </c>
      <c r="AP215" s="5" t="s">
        <v>2491</v>
      </c>
      <c r="AQ215" s="5" t="s">
        <v>2700</v>
      </c>
      <c r="AR215" s="5" t="s">
        <v>1587</v>
      </c>
      <c r="AS215" s="7">
        <v>44582.681909722203</v>
      </c>
      <c r="AT215" s="10"/>
    </row>
    <row r="216" spans="1:46" s="1" customFormat="1" ht="50" customHeight="1">
      <c r="A216" s="9">
        <v>2021</v>
      </c>
      <c r="B216" s="5" t="s">
        <v>1853</v>
      </c>
      <c r="C216" s="5" t="str">
        <f>VLOOKUP(Tabla1[[#This Row],[RUC]],[1]ENTIDADES!$A$2:$I$191,2,0)</f>
        <v>GABINETE SECTORIAL SOCIAL</v>
      </c>
      <c r="D216" s="5" t="s">
        <v>809</v>
      </c>
      <c r="E216" s="5" t="str">
        <f>VLOOKUP(Tabla1[[#This Row],[RUC]],[1]ENTIDADES!$A$2:$I$191,4,0)</f>
        <v>ZONA 9</v>
      </c>
      <c r="F216" s="5" t="s">
        <v>853</v>
      </c>
      <c r="G216" s="5" t="s">
        <v>473</v>
      </c>
      <c r="H216" s="29" t="s">
        <v>2771</v>
      </c>
      <c r="I216" s="5">
        <v>1</v>
      </c>
      <c r="J216" s="4">
        <v>1</v>
      </c>
      <c r="K216" s="5" t="s">
        <v>55</v>
      </c>
      <c r="L216" s="5" t="s">
        <v>2773</v>
      </c>
      <c r="M216" s="4">
        <v>5</v>
      </c>
      <c r="N216" s="5" t="s">
        <v>1388</v>
      </c>
      <c r="O216" s="5" t="s">
        <v>2624</v>
      </c>
      <c r="P216" s="5" t="s">
        <v>2125</v>
      </c>
      <c r="Q216" s="6">
        <v>31.95</v>
      </c>
      <c r="R216" s="6">
        <v>25</v>
      </c>
      <c r="S216" s="6">
        <v>25</v>
      </c>
      <c r="T216" s="6">
        <v>25</v>
      </c>
      <c r="U216" s="6">
        <v>25</v>
      </c>
      <c r="V216" s="6">
        <v>100</v>
      </c>
      <c r="W216" s="6">
        <v>19.329999999999998</v>
      </c>
      <c r="X216" s="6">
        <v>13.62</v>
      </c>
      <c r="Y216" s="6">
        <v>13.25</v>
      </c>
      <c r="Z216" s="6">
        <v>26.09</v>
      </c>
      <c r="AA216" s="6">
        <v>72.290000000000006</v>
      </c>
      <c r="AB216" s="21">
        <f t="shared" si="19"/>
        <v>0.7229000000000001</v>
      </c>
      <c r="AC216" s="23">
        <f t="shared" si="20"/>
        <v>0.7229000000000001</v>
      </c>
      <c r="AD216" s="24" t="str">
        <f t="shared" si="21"/>
        <v>70% a 84,99%</v>
      </c>
      <c r="AE216" s="26" t="str">
        <f t="shared" si="22"/>
        <v>176000120000161</v>
      </c>
      <c r="AF216" s="26" t="str">
        <f>VLOOKUP(Tabla1[[#This Row],[RUC PROGRAMAS]],Tabla13[[RUC PROGRAMAS]:[Codificado Reportado
USD]],1,0)</f>
        <v>176000120000161</v>
      </c>
      <c r="AG216" s="6">
        <v>24397102.75</v>
      </c>
      <c r="AH216" s="6">
        <v>17521148.899999999</v>
      </c>
      <c r="AI216" s="21">
        <f t="shared" si="23"/>
        <v>0.71816514770385997</v>
      </c>
      <c r="AJ216" s="26" t="str">
        <f t="shared" si="24"/>
        <v>70% a 84,99%</v>
      </c>
      <c r="AK216" s="6">
        <v>24397102.75</v>
      </c>
      <c r="AL216" s="6">
        <v>17521148.900000002</v>
      </c>
      <c r="AM216" s="5" t="s">
        <v>1051</v>
      </c>
      <c r="AN216" s="5" t="s">
        <v>467</v>
      </c>
      <c r="AO216" s="5" t="s">
        <v>2140</v>
      </c>
      <c r="AP216" s="5" t="s">
        <v>85</v>
      </c>
      <c r="AQ216" s="5" t="s">
        <v>2700</v>
      </c>
      <c r="AR216" s="5" t="s">
        <v>1587</v>
      </c>
      <c r="AS216" s="7">
        <v>44581.568356481497</v>
      </c>
      <c r="AT216" s="10"/>
    </row>
    <row r="217" spans="1:46" s="1" customFormat="1" ht="50" customHeight="1">
      <c r="A217" s="9">
        <v>2021</v>
      </c>
      <c r="B217" s="5" t="s">
        <v>1253</v>
      </c>
      <c r="C217" s="5" t="str">
        <f>VLOOKUP(Tabla1[[#This Row],[RUC]],[1]ENTIDADES!$A$2:$I$191,2,0)</f>
        <v>GABINETE SECTORIAL PRODUCTIVO</v>
      </c>
      <c r="D217" s="5" t="s">
        <v>2733</v>
      </c>
      <c r="E217" s="5" t="str">
        <f>VLOOKUP(Tabla1[[#This Row],[RUC]],[1]ENTIDADES!$A$2:$I$191,4,0)</f>
        <v>ZONA 8</v>
      </c>
      <c r="F217" s="5" t="s">
        <v>2220</v>
      </c>
      <c r="G217" s="5" t="s">
        <v>748</v>
      </c>
      <c r="H217" s="29" t="s">
        <v>2770</v>
      </c>
      <c r="I217" s="5">
        <v>3</v>
      </c>
      <c r="J217" s="4">
        <v>7</v>
      </c>
      <c r="K217" s="5" t="s">
        <v>2274</v>
      </c>
      <c r="L217" s="5" t="s">
        <v>2776</v>
      </c>
      <c r="M217" s="4">
        <v>14</v>
      </c>
      <c r="N217" s="5" t="s">
        <v>2573</v>
      </c>
      <c r="O217" s="5" t="s">
        <v>2185</v>
      </c>
      <c r="P217" s="5" t="s">
        <v>2125</v>
      </c>
      <c r="Q217" s="6">
        <v>94.23</v>
      </c>
      <c r="R217" s="6">
        <v>25</v>
      </c>
      <c r="S217" s="6">
        <v>25</v>
      </c>
      <c r="T217" s="6">
        <v>25</v>
      </c>
      <c r="U217" s="6">
        <v>25</v>
      </c>
      <c r="V217" s="6">
        <v>100</v>
      </c>
      <c r="W217" s="6">
        <v>20.52</v>
      </c>
      <c r="X217" s="6">
        <v>22.48</v>
      </c>
      <c r="Y217" s="6">
        <v>18.989999999999998</v>
      </c>
      <c r="Z217" s="6">
        <v>33.119999999999997</v>
      </c>
      <c r="AA217" s="6">
        <v>95.11</v>
      </c>
      <c r="AB217" s="21">
        <f t="shared" si="19"/>
        <v>0.95109999999999995</v>
      </c>
      <c r="AC217" s="23">
        <f t="shared" si="20"/>
        <v>0.95109999999999995</v>
      </c>
      <c r="AD217" s="24" t="str">
        <f t="shared" si="21"/>
        <v>85% a 100%</v>
      </c>
      <c r="AE217" s="26" t="str">
        <f t="shared" si="22"/>
        <v>096859937000101</v>
      </c>
      <c r="AF217" s="26" t="str">
        <f>VLOOKUP(Tabla1[[#This Row],[RUC PROGRAMAS]],Tabla13[[RUC PROGRAMAS]:[Codificado Reportado
USD]],1,0)</f>
        <v>096859937000101</v>
      </c>
      <c r="AG217" s="6">
        <v>9166429.3200000003</v>
      </c>
      <c r="AH217" s="6">
        <v>8718389.2899999991</v>
      </c>
      <c r="AI217" s="21">
        <f t="shared" si="23"/>
        <v>0.95112164024191692</v>
      </c>
      <c r="AJ217" s="26" t="str">
        <f t="shared" si="24"/>
        <v>85% a 100%</v>
      </c>
      <c r="AK217" s="6">
        <v>9166429.3199999984</v>
      </c>
      <c r="AL217" s="6">
        <v>8718389.290000001</v>
      </c>
      <c r="AM217" s="5" t="s">
        <v>2186</v>
      </c>
      <c r="AN217" s="5" t="s">
        <v>682</v>
      </c>
      <c r="AO217" s="5" t="s">
        <v>1370</v>
      </c>
      <c r="AP217" s="5" t="s">
        <v>1462</v>
      </c>
      <c r="AQ217" s="5" t="s">
        <v>2701</v>
      </c>
      <c r="AR217" s="5" t="s">
        <v>1782</v>
      </c>
      <c r="AS217" s="7">
        <v>44581.581319444398</v>
      </c>
      <c r="AT217" s="10"/>
    </row>
    <row r="218" spans="1:46" s="1" customFormat="1" ht="50" customHeight="1">
      <c r="A218" s="9">
        <v>2021</v>
      </c>
      <c r="B218" s="5" t="s">
        <v>1253</v>
      </c>
      <c r="C218" s="5" t="str">
        <f>VLOOKUP(Tabla1[[#This Row],[RUC]],[1]ENTIDADES!$A$2:$I$191,2,0)</f>
        <v>GABINETE SECTORIAL PRODUCTIVO</v>
      </c>
      <c r="D218" s="5" t="s">
        <v>2733</v>
      </c>
      <c r="E218" s="5" t="str">
        <f>VLOOKUP(Tabla1[[#This Row],[RUC]],[1]ENTIDADES!$A$2:$I$191,4,0)</f>
        <v>ZONA 8</v>
      </c>
      <c r="F218" s="5" t="s">
        <v>1631</v>
      </c>
      <c r="G218" s="5" t="s">
        <v>1615</v>
      </c>
      <c r="H218" s="29" t="s">
        <v>2771</v>
      </c>
      <c r="I218" s="5">
        <v>2</v>
      </c>
      <c r="J218" s="4">
        <v>4</v>
      </c>
      <c r="K218" s="5" t="s">
        <v>108</v>
      </c>
      <c r="L218" s="5" t="s">
        <v>2772</v>
      </c>
      <c r="M218" s="4">
        <v>2</v>
      </c>
      <c r="N218" s="5" t="s">
        <v>570</v>
      </c>
      <c r="O218" s="5" t="s">
        <v>2611</v>
      </c>
      <c r="P218" s="5" t="s">
        <v>2125</v>
      </c>
      <c r="Q218" s="6">
        <v>100</v>
      </c>
      <c r="R218" s="6">
        <v>20.440000000000001</v>
      </c>
      <c r="S218" s="6">
        <v>32.46</v>
      </c>
      <c r="T218" s="6">
        <v>22.73</v>
      </c>
      <c r="U218" s="6">
        <v>24.37</v>
      </c>
      <c r="V218" s="6">
        <v>100</v>
      </c>
      <c r="W218" s="6">
        <v>20.68</v>
      </c>
      <c r="X218" s="6">
        <v>22.11</v>
      </c>
      <c r="Y218" s="6">
        <v>22.21</v>
      </c>
      <c r="Z218" s="6">
        <v>35</v>
      </c>
      <c r="AA218" s="6">
        <v>100</v>
      </c>
      <c r="AB218" s="21">
        <f t="shared" si="19"/>
        <v>1</v>
      </c>
      <c r="AC218" s="23">
        <f t="shared" si="20"/>
        <v>1</v>
      </c>
      <c r="AD218" s="24" t="str">
        <f t="shared" si="21"/>
        <v>85% a 100%</v>
      </c>
      <c r="AE218" s="26" t="str">
        <f t="shared" si="22"/>
        <v>096859937000155</v>
      </c>
      <c r="AF218" s="26" t="str">
        <f>VLOOKUP(Tabla1[[#This Row],[RUC PROGRAMAS]],Tabla13[[RUC PROGRAMAS]:[Codificado Reportado
USD]],1,0)</f>
        <v>096859937000155</v>
      </c>
      <c r="AG218" s="6">
        <v>347171.09</v>
      </c>
      <c r="AH218" s="6">
        <v>347171.09</v>
      </c>
      <c r="AI218" s="21">
        <f t="shared" si="23"/>
        <v>1</v>
      </c>
      <c r="AJ218" s="26" t="str">
        <f t="shared" si="24"/>
        <v>85% a 100%</v>
      </c>
      <c r="AK218" s="6">
        <v>347171.09</v>
      </c>
      <c r="AL218" s="6">
        <v>347171.09</v>
      </c>
      <c r="AM218" s="5" t="s">
        <v>1783</v>
      </c>
      <c r="AN218" s="5" t="s">
        <v>877</v>
      </c>
      <c r="AO218" s="5" t="s">
        <v>263</v>
      </c>
      <c r="AP218" s="5" t="s">
        <v>1260</v>
      </c>
      <c r="AQ218" s="5" t="s">
        <v>2701</v>
      </c>
      <c r="AR218" s="5" t="s">
        <v>1782</v>
      </c>
      <c r="AS218" s="7">
        <v>44581.582314814797</v>
      </c>
      <c r="AT218" s="10"/>
    </row>
    <row r="219" spans="1:46" s="1" customFormat="1" ht="50" customHeight="1">
      <c r="A219" s="9">
        <v>2021</v>
      </c>
      <c r="B219" s="5" t="s">
        <v>1253</v>
      </c>
      <c r="C219" s="5" t="str">
        <f>VLOOKUP(Tabla1[[#This Row],[RUC]],[1]ENTIDADES!$A$2:$I$191,2,0)</f>
        <v>GABINETE SECTORIAL PRODUCTIVO</v>
      </c>
      <c r="D219" s="5" t="s">
        <v>2733</v>
      </c>
      <c r="E219" s="5" t="str">
        <f>VLOOKUP(Tabla1[[#This Row],[RUC]],[1]ENTIDADES!$A$2:$I$191,4,0)</f>
        <v>ZONA 8</v>
      </c>
      <c r="F219" s="5" t="s">
        <v>2385</v>
      </c>
      <c r="G219" s="5" t="s">
        <v>2203</v>
      </c>
      <c r="H219" s="29" t="s">
        <v>2771</v>
      </c>
      <c r="I219" s="5">
        <v>2</v>
      </c>
      <c r="J219" s="4">
        <v>5</v>
      </c>
      <c r="K219" s="5" t="s">
        <v>2602</v>
      </c>
      <c r="L219" s="5" t="s">
        <v>2772</v>
      </c>
      <c r="M219" s="4">
        <v>3</v>
      </c>
      <c r="N219" s="5" t="s">
        <v>532</v>
      </c>
      <c r="O219" s="5" t="s">
        <v>1773</v>
      </c>
      <c r="P219" s="5" t="s">
        <v>1600</v>
      </c>
      <c r="Q219" s="6">
        <v>0</v>
      </c>
      <c r="R219" s="6">
        <v>0</v>
      </c>
      <c r="S219" s="6">
        <v>0</v>
      </c>
      <c r="T219" s="6">
        <v>0</v>
      </c>
      <c r="U219" s="6">
        <v>0</v>
      </c>
      <c r="V219" s="6">
        <v>0</v>
      </c>
      <c r="W219" s="6">
        <v>0</v>
      </c>
      <c r="X219" s="6">
        <v>0</v>
      </c>
      <c r="Y219" s="6">
        <v>0</v>
      </c>
      <c r="Z219" s="6">
        <v>0</v>
      </c>
      <c r="AA219" s="6">
        <v>0</v>
      </c>
      <c r="AB219" s="21" t="e">
        <f t="shared" si="19"/>
        <v>#DIV/0!</v>
      </c>
      <c r="AC219" s="23" t="e">
        <f t="shared" si="20"/>
        <v>#DIV/0!</v>
      </c>
      <c r="AD219" s="24" t="e">
        <f t="shared" si="21"/>
        <v>#DIV/0!</v>
      </c>
      <c r="AE219" s="26" t="str">
        <f t="shared" si="22"/>
        <v>096859937000160</v>
      </c>
      <c r="AF219" s="26" t="e">
        <f>VLOOKUP(Tabla1[[#This Row],[RUC PROGRAMAS]],Tabla13[[RUC PROGRAMAS]:[Codificado Reportado
USD]],1,0)</f>
        <v>#N/A</v>
      </c>
      <c r="AG219" s="6">
        <v>0</v>
      </c>
      <c r="AH219" s="6">
        <v>0</v>
      </c>
      <c r="AI219" s="21" t="e">
        <f t="shared" si="23"/>
        <v>#DIV/0!</v>
      </c>
      <c r="AJ219" s="26" t="e">
        <f t="shared" si="24"/>
        <v>#DIV/0!</v>
      </c>
      <c r="AK219" s="6">
        <v>0</v>
      </c>
      <c r="AL219" s="6">
        <v>0</v>
      </c>
      <c r="AM219" s="5" t="s">
        <v>933</v>
      </c>
      <c r="AN219" s="5" t="s">
        <v>933</v>
      </c>
      <c r="AO219" s="5" t="s">
        <v>933</v>
      </c>
      <c r="AP219" s="5" t="s">
        <v>933</v>
      </c>
      <c r="AQ219" s="5" t="s">
        <v>2701</v>
      </c>
      <c r="AR219" s="5" t="s">
        <v>1782</v>
      </c>
      <c r="AS219" s="7">
        <v>44581.583067129599</v>
      </c>
      <c r="AT219" s="10"/>
    </row>
    <row r="220" spans="1:46" s="1" customFormat="1" ht="50" customHeight="1">
      <c r="A220" s="9">
        <v>2021</v>
      </c>
      <c r="B220" s="5" t="s">
        <v>1253</v>
      </c>
      <c r="C220" s="5" t="str">
        <f>VLOOKUP(Tabla1[[#This Row],[RUC]],[1]ENTIDADES!$A$2:$I$191,2,0)</f>
        <v>GABINETE SECTORIAL PRODUCTIVO</v>
      </c>
      <c r="D220" s="5" t="s">
        <v>2733</v>
      </c>
      <c r="E220" s="5" t="str">
        <f>VLOOKUP(Tabla1[[#This Row],[RUC]],[1]ENTIDADES!$A$2:$I$191,4,0)</f>
        <v>ZONA 8</v>
      </c>
      <c r="F220" s="5" t="s">
        <v>1857</v>
      </c>
      <c r="G220" s="5" t="s">
        <v>194</v>
      </c>
      <c r="H220" s="29" t="s">
        <v>2771</v>
      </c>
      <c r="I220" s="5">
        <v>3</v>
      </c>
      <c r="J220" s="4">
        <v>9</v>
      </c>
      <c r="K220" s="5" t="s">
        <v>2067</v>
      </c>
      <c r="L220" s="5" t="s">
        <v>2772</v>
      </c>
      <c r="M220" s="4">
        <v>2</v>
      </c>
      <c r="N220" s="5" t="s">
        <v>570</v>
      </c>
      <c r="O220" s="5" t="s">
        <v>600</v>
      </c>
      <c r="P220" s="5" t="s">
        <v>2125</v>
      </c>
      <c r="Q220" s="6">
        <v>99.84</v>
      </c>
      <c r="R220" s="6">
        <v>69.5</v>
      </c>
      <c r="S220" s="6">
        <v>9.61</v>
      </c>
      <c r="T220" s="6">
        <v>9.61</v>
      </c>
      <c r="U220" s="6">
        <v>11.28</v>
      </c>
      <c r="V220" s="6">
        <v>100</v>
      </c>
      <c r="W220" s="6">
        <v>15.99</v>
      </c>
      <c r="X220" s="6">
        <v>48.51</v>
      </c>
      <c r="Y220" s="6">
        <v>9.16</v>
      </c>
      <c r="Z220" s="6">
        <v>22.73</v>
      </c>
      <c r="AA220" s="6">
        <v>96.39</v>
      </c>
      <c r="AB220" s="21">
        <f t="shared" si="19"/>
        <v>0.96389999999999998</v>
      </c>
      <c r="AC220" s="23">
        <f t="shared" si="20"/>
        <v>0.96389999999999998</v>
      </c>
      <c r="AD220" s="24" t="str">
        <f t="shared" si="21"/>
        <v>85% a 100%</v>
      </c>
      <c r="AE220" s="26" t="str">
        <f t="shared" si="22"/>
        <v>096859937000178</v>
      </c>
      <c r="AF220" s="26" t="str">
        <f>VLOOKUP(Tabla1[[#This Row],[RUC PROGRAMAS]],Tabla13[[RUC PROGRAMAS]:[Codificado Reportado
USD]],1,0)</f>
        <v>096859937000178</v>
      </c>
      <c r="AG220" s="6">
        <v>3687241.61</v>
      </c>
      <c r="AH220" s="6">
        <v>3553962.87</v>
      </c>
      <c r="AI220" s="21">
        <f t="shared" si="23"/>
        <v>0.9638540800693558</v>
      </c>
      <c r="AJ220" s="26" t="str">
        <f t="shared" si="24"/>
        <v>85% a 100%</v>
      </c>
      <c r="AK220" s="6">
        <v>3687241.6100000003</v>
      </c>
      <c r="AL220" s="6">
        <v>3553962.87</v>
      </c>
      <c r="AM220" s="5" t="s">
        <v>850</v>
      </c>
      <c r="AN220" s="5" t="s">
        <v>687</v>
      </c>
      <c r="AO220" s="5" t="s">
        <v>23</v>
      </c>
      <c r="AP220" s="5" t="s">
        <v>403</v>
      </c>
      <c r="AQ220" s="5" t="s">
        <v>2701</v>
      </c>
      <c r="AR220" s="5" t="s">
        <v>1782</v>
      </c>
      <c r="AS220" s="7">
        <v>44581.585057870398</v>
      </c>
      <c r="AT220" s="10"/>
    </row>
    <row r="221" spans="1:46" s="1" customFormat="1" ht="50" customHeight="1">
      <c r="A221" s="9">
        <v>2021</v>
      </c>
      <c r="B221" s="5" t="s">
        <v>1253</v>
      </c>
      <c r="C221" s="5" t="str">
        <f>VLOOKUP(Tabla1[[#This Row],[RUC]],[1]ENTIDADES!$A$2:$I$191,2,0)</f>
        <v>GABINETE SECTORIAL PRODUCTIVO</v>
      </c>
      <c r="D221" s="5" t="s">
        <v>2733</v>
      </c>
      <c r="E221" s="5" t="str">
        <f>VLOOKUP(Tabla1[[#This Row],[RUC]],[1]ENTIDADES!$A$2:$I$191,4,0)</f>
        <v>ZONA 8</v>
      </c>
      <c r="F221" s="5" t="s">
        <v>2629</v>
      </c>
      <c r="G221" s="5" t="s">
        <v>670</v>
      </c>
      <c r="H221" s="29" t="s">
        <v>2771</v>
      </c>
      <c r="I221" s="5">
        <v>2</v>
      </c>
      <c r="J221" s="4">
        <v>5</v>
      </c>
      <c r="K221" s="5" t="s">
        <v>2602</v>
      </c>
      <c r="L221" s="5" t="s">
        <v>2772</v>
      </c>
      <c r="M221" s="4">
        <v>2</v>
      </c>
      <c r="N221" s="5" t="s">
        <v>570</v>
      </c>
      <c r="O221" s="5" t="s">
        <v>364</v>
      </c>
      <c r="P221" s="5" t="s">
        <v>2125</v>
      </c>
      <c r="Q221" s="6">
        <v>95.05</v>
      </c>
      <c r="R221" s="6">
        <v>24.25</v>
      </c>
      <c r="S221" s="6">
        <v>27.34</v>
      </c>
      <c r="T221" s="6">
        <v>21.2</v>
      </c>
      <c r="U221" s="6">
        <v>27.21</v>
      </c>
      <c r="V221" s="6">
        <v>100</v>
      </c>
      <c r="W221" s="6">
        <v>15.98</v>
      </c>
      <c r="X221" s="6">
        <v>21.78</v>
      </c>
      <c r="Y221" s="6">
        <v>21.83</v>
      </c>
      <c r="Z221" s="6">
        <v>40.4</v>
      </c>
      <c r="AA221" s="6">
        <v>99.99</v>
      </c>
      <c r="AB221" s="21">
        <f t="shared" si="19"/>
        <v>0.9998999999999999</v>
      </c>
      <c r="AC221" s="23">
        <f t="shared" si="20"/>
        <v>0.9998999999999999</v>
      </c>
      <c r="AD221" s="24" t="str">
        <f t="shared" si="21"/>
        <v>85% a 100%</v>
      </c>
      <c r="AE221" s="26" t="str">
        <f t="shared" si="22"/>
        <v>096859937000189</v>
      </c>
      <c r="AF221" s="26" t="str">
        <f>VLOOKUP(Tabla1[[#This Row],[RUC PROGRAMAS]],Tabla13[[RUC PROGRAMAS]:[Codificado Reportado
USD]],1,0)</f>
        <v>096859937000189</v>
      </c>
      <c r="AG221" s="6">
        <v>5985443.6500000004</v>
      </c>
      <c r="AH221" s="6">
        <v>5984826.4199999999</v>
      </c>
      <c r="AI221" s="21">
        <f t="shared" si="23"/>
        <v>0.99989687815371875</v>
      </c>
      <c r="AJ221" s="26" t="str">
        <f t="shared" si="24"/>
        <v>85% a 100%</v>
      </c>
      <c r="AK221" s="6">
        <v>5985443.6499999994</v>
      </c>
      <c r="AL221" s="6">
        <v>5984826.4199999999</v>
      </c>
      <c r="AM221" s="5" t="s">
        <v>260</v>
      </c>
      <c r="AN221" s="5" t="s">
        <v>382</v>
      </c>
      <c r="AO221" s="5" t="s">
        <v>2339</v>
      </c>
      <c r="AP221" s="5" t="s">
        <v>2332</v>
      </c>
      <c r="AQ221" s="5" t="s">
        <v>2701</v>
      </c>
      <c r="AR221" s="5" t="s">
        <v>1782</v>
      </c>
      <c r="AS221" s="7">
        <v>44587.563680555599</v>
      </c>
      <c r="AT221" s="10"/>
    </row>
    <row r="222" spans="1:46" s="1" customFormat="1" ht="50" customHeight="1">
      <c r="A222" s="9">
        <v>2021</v>
      </c>
      <c r="B222" s="5" t="s">
        <v>1253</v>
      </c>
      <c r="C222" s="5" t="str">
        <f>VLOOKUP(Tabla1[[#This Row],[RUC]],[1]ENTIDADES!$A$2:$I$191,2,0)</f>
        <v>GABINETE SECTORIAL PRODUCTIVO</v>
      </c>
      <c r="D222" s="5" t="s">
        <v>2733</v>
      </c>
      <c r="E222" s="5" t="str">
        <f>VLOOKUP(Tabla1[[#This Row],[RUC]],[1]ENTIDADES!$A$2:$I$191,4,0)</f>
        <v>ZONA 8</v>
      </c>
      <c r="F222" s="5" t="s">
        <v>246</v>
      </c>
      <c r="G222" s="5" t="s">
        <v>755</v>
      </c>
      <c r="H222" s="29" t="s">
        <v>2771</v>
      </c>
      <c r="I222" s="5">
        <v>2</v>
      </c>
      <c r="J222" s="4">
        <v>5</v>
      </c>
      <c r="K222" s="5" t="s">
        <v>2602</v>
      </c>
      <c r="L222" s="5" t="s">
        <v>2772</v>
      </c>
      <c r="M222" s="4">
        <v>3</v>
      </c>
      <c r="N222" s="5" t="s">
        <v>532</v>
      </c>
      <c r="O222" s="5" t="s">
        <v>2278</v>
      </c>
      <c r="P222" s="5" t="s">
        <v>2125</v>
      </c>
      <c r="Q222" s="6">
        <v>99.98</v>
      </c>
      <c r="R222" s="6">
        <v>22.22</v>
      </c>
      <c r="S222" s="6">
        <v>24.11</v>
      </c>
      <c r="T222" s="6">
        <v>24.1</v>
      </c>
      <c r="U222" s="6">
        <v>29.57</v>
      </c>
      <c r="V222" s="6">
        <v>100</v>
      </c>
      <c r="W222" s="6">
        <v>22.3</v>
      </c>
      <c r="X222" s="6">
        <v>23.11</v>
      </c>
      <c r="Y222" s="6">
        <v>24.16</v>
      </c>
      <c r="Z222" s="6">
        <v>30.43</v>
      </c>
      <c r="AA222" s="6">
        <v>100</v>
      </c>
      <c r="AB222" s="21">
        <f t="shared" si="19"/>
        <v>1</v>
      </c>
      <c r="AC222" s="23">
        <f t="shared" si="20"/>
        <v>1</v>
      </c>
      <c r="AD222" s="24" t="str">
        <f t="shared" si="21"/>
        <v>85% a 100%</v>
      </c>
      <c r="AE222" s="26" t="str">
        <f t="shared" si="22"/>
        <v>096859937000190</v>
      </c>
      <c r="AF222" s="26" t="str">
        <f>VLOOKUP(Tabla1[[#This Row],[RUC PROGRAMAS]],Tabla13[[RUC PROGRAMAS]:[Codificado Reportado
USD]],1,0)</f>
        <v>096859937000190</v>
      </c>
      <c r="AG222" s="6">
        <v>2908966.34</v>
      </c>
      <c r="AH222" s="6">
        <v>2908966.34</v>
      </c>
      <c r="AI222" s="21">
        <f t="shared" si="23"/>
        <v>1</v>
      </c>
      <c r="AJ222" s="26" t="str">
        <f t="shared" si="24"/>
        <v>85% a 100%</v>
      </c>
      <c r="AK222" s="6">
        <v>2908966.34</v>
      </c>
      <c r="AL222" s="6">
        <v>2908966.34</v>
      </c>
      <c r="AM222" s="5" t="s">
        <v>2531</v>
      </c>
      <c r="AN222" s="5" t="s">
        <v>1187</v>
      </c>
      <c r="AO222" s="5" t="s">
        <v>2298</v>
      </c>
      <c r="AP222" s="5" t="s">
        <v>1156</v>
      </c>
      <c r="AQ222" s="5" t="s">
        <v>2701</v>
      </c>
      <c r="AR222" s="5" t="s">
        <v>1782</v>
      </c>
      <c r="AS222" s="7">
        <v>44587.565138888902</v>
      </c>
      <c r="AT222" s="10"/>
    </row>
    <row r="223" spans="1:46" s="1" customFormat="1" ht="50" customHeight="1">
      <c r="A223" s="9">
        <v>2021</v>
      </c>
      <c r="B223" s="5" t="s">
        <v>1253</v>
      </c>
      <c r="C223" s="5" t="str">
        <f>VLOOKUP(Tabla1[[#This Row],[RUC]],[1]ENTIDADES!$A$2:$I$191,2,0)</f>
        <v>GABINETE SECTORIAL PRODUCTIVO</v>
      </c>
      <c r="D223" s="5" t="s">
        <v>2733</v>
      </c>
      <c r="E223" s="5" t="str">
        <f>VLOOKUP(Tabla1[[#This Row],[RUC]],[1]ENTIDADES!$A$2:$I$191,4,0)</f>
        <v>ZONA 8</v>
      </c>
      <c r="F223" s="5" t="s">
        <v>1394</v>
      </c>
      <c r="G223" s="5" t="s">
        <v>1555</v>
      </c>
      <c r="H223" s="29" t="s">
        <v>2771</v>
      </c>
      <c r="I223" s="5">
        <v>2</v>
      </c>
      <c r="J223" s="4">
        <v>6</v>
      </c>
      <c r="K223" s="5" t="s">
        <v>869</v>
      </c>
      <c r="L223" s="5" t="s">
        <v>2772</v>
      </c>
      <c r="M223" s="4">
        <v>3</v>
      </c>
      <c r="N223" s="5" t="s">
        <v>532</v>
      </c>
      <c r="O223" s="5" t="s">
        <v>2646</v>
      </c>
      <c r="P223" s="5" t="s">
        <v>2125</v>
      </c>
      <c r="Q223" s="6">
        <v>99.9</v>
      </c>
      <c r="R223" s="6">
        <v>17.79</v>
      </c>
      <c r="S223" s="6">
        <v>42.86</v>
      </c>
      <c r="T223" s="6">
        <v>19.04</v>
      </c>
      <c r="U223" s="6">
        <v>20.309999999999999</v>
      </c>
      <c r="V223" s="6">
        <v>100</v>
      </c>
      <c r="W223" s="6">
        <v>18.82</v>
      </c>
      <c r="X223" s="6">
        <v>21.62</v>
      </c>
      <c r="Y223" s="6">
        <v>15.9</v>
      </c>
      <c r="Z223" s="6">
        <v>43.57</v>
      </c>
      <c r="AA223" s="6">
        <v>99.91</v>
      </c>
      <c r="AB223" s="21">
        <f t="shared" si="19"/>
        <v>0.99909999999999999</v>
      </c>
      <c r="AC223" s="23">
        <f t="shared" si="20"/>
        <v>0.99909999999999999</v>
      </c>
      <c r="AD223" s="24" t="str">
        <f t="shared" si="21"/>
        <v>85% a 100%</v>
      </c>
      <c r="AE223" s="26" t="str">
        <f t="shared" si="22"/>
        <v>096859937000191</v>
      </c>
      <c r="AF223" s="26" t="str">
        <f>VLOOKUP(Tabla1[[#This Row],[RUC PROGRAMAS]],Tabla13[[RUC PROGRAMAS]:[Codificado Reportado
USD]],1,0)</f>
        <v>096859937000191</v>
      </c>
      <c r="AG223" s="6">
        <v>7411811.6699999999</v>
      </c>
      <c r="AH223" s="6">
        <v>7405039.5499999998</v>
      </c>
      <c r="AI223" s="21">
        <f t="shared" si="23"/>
        <v>0.99908630705939128</v>
      </c>
      <c r="AJ223" s="26" t="str">
        <f t="shared" si="24"/>
        <v>85% a 100%</v>
      </c>
      <c r="AK223" s="6">
        <v>7411811.6700000009</v>
      </c>
      <c r="AL223" s="6">
        <v>7405039.5500000007</v>
      </c>
      <c r="AM223" s="5" t="s">
        <v>2497</v>
      </c>
      <c r="AN223" s="5" t="s">
        <v>8</v>
      </c>
      <c r="AO223" s="5" t="s">
        <v>205</v>
      </c>
      <c r="AP223" s="5" t="s">
        <v>977</v>
      </c>
      <c r="AQ223" s="5" t="s">
        <v>2701</v>
      </c>
      <c r="AR223" s="5" t="s">
        <v>1782</v>
      </c>
      <c r="AS223" s="7">
        <v>44587.565300925897</v>
      </c>
      <c r="AT223" s="10"/>
    </row>
    <row r="224" spans="1:46" s="1" customFormat="1" ht="50" customHeight="1">
      <c r="A224" s="9">
        <v>2021</v>
      </c>
      <c r="B224" s="5" t="s">
        <v>264</v>
      </c>
      <c r="C224" s="5" t="str">
        <f>VLOOKUP(Tabla1[[#This Row],[RUC]],[1]ENTIDADES!$A$2:$I$191,2,0)</f>
        <v>GABINETE ESTRATÉGICO</v>
      </c>
      <c r="D224" s="5" t="s">
        <v>2479</v>
      </c>
      <c r="E224" s="5" t="str">
        <f>VLOOKUP(Tabla1[[#This Row],[RUC]],[1]ENTIDADES!$A$2:$I$191,4,0)</f>
        <v>ZONA 9</v>
      </c>
      <c r="F224" s="5" t="s">
        <v>2220</v>
      </c>
      <c r="G224" s="5" t="s">
        <v>748</v>
      </c>
      <c r="H224" s="29" t="s">
        <v>2770</v>
      </c>
      <c r="I224" s="5">
        <v>3</v>
      </c>
      <c r="J224" s="4">
        <v>7</v>
      </c>
      <c r="K224" s="5" t="s">
        <v>2274</v>
      </c>
      <c r="L224" s="5" t="s">
        <v>2776</v>
      </c>
      <c r="M224" s="4">
        <v>14</v>
      </c>
      <c r="N224" s="5" t="s">
        <v>2573</v>
      </c>
      <c r="O224" s="5" t="s">
        <v>2185</v>
      </c>
      <c r="P224" s="5" t="s">
        <v>2125</v>
      </c>
      <c r="Q224" s="6">
        <v>100</v>
      </c>
      <c r="R224" s="6">
        <v>25</v>
      </c>
      <c r="S224" s="6">
        <v>25</v>
      </c>
      <c r="T224" s="6">
        <v>25</v>
      </c>
      <c r="U224" s="6">
        <v>25</v>
      </c>
      <c r="V224" s="6">
        <v>100</v>
      </c>
      <c r="W224" s="6">
        <v>25</v>
      </c>
      <c r="X224" s="6">
        <v>25</v>
      </c>
      <c r="Y224" s="6">
        <v>25</v>
      </c>
      <c r="Z224" s="6">
        <v>25</v>
      </c>
      <c r="AA224" s="6">
        <v>100</v>
      </c>
      <c r="AB224" s="21">
        <f t="shared" si="19"/>
        <v>1</v>
      </c>
      <c r="AC224" s="23">
        <f t="shared" si="20"/>
        <v>1</v>
      </c>
      <c r="AD224" s="24" t="str">
        <f t="shared" si="21"/>
        <v>85% a 100%</v>
      </c>
      <c r="AE224" s="26" t="str">
        <f t="shared" si="22"/>
        <v>176000082000101</v>
      </c>
      <c r="AF224" s="26" t="str">
        <f>VLOOKUP(Tabla1[[#This Row],[RUC PROGRAMAS]],Tabla13[[RUC PROGRAMAS]:[Codificado Reportado
USD]],1,0)</f>
        <v>176000082000101</v>
      </c>
      <c r="AG224" s="6">
        <v>39353601.289999999</v>
      </c>
      <c r="AH224" s="6">
        <v>38276114.439999998</v>
      </c>
      <c r="AI224" s="21">
        <f t="shared" si="23"/>
        <v>0.97262037489123521</v>
      </c>
      <c r="AJ224" s="26" t="str">
        <f t="shared" si="24"/>
        <v>85% a 100%</v>
      </c>
      <c r="AK224" s="6">
        <v>39353601.290000029</v>
      </c>
      <c r="AL224" s="6">
        <v>38276114.440000035</v>
      </c>
      <c r="AM224" s="5" t="s">
        <v>494</v>
      </c>
      <c r="AN224" s="5" t="s">
        <v>192</v>
      </c>
      <c r="AO224" s="5" t="s">
        <v>1501</v>
      </c>
      <c r="AP224" s="5" t="s">
        <v>2183</v>
      </c>
      <c r="AQ224" s="5" t="s">
        <v>555</v>
      </c>
      <c r="AR224" s="5" t="s">
        <v>1244</v>
      </c>
      <c r="AS224" s="7">
        <v>44585.394652777803</v>
      </c>
      <c r="AT224" s="10"/>
    </row>
    <row r="225" spans="1:46" s="1" customFormat="1" ht="50" customHeight="1">
      <c r="A225" s="9">
        <v>2021</v>
      </c>
      <c r="B225" s="5" t="s">
        <v>264</v>
      </c>
      <c r="C225" s="5" t="str">
        <f>VLOOKUP(Tabla1[[#This Row],[RUC]],[1]ENTIDADES!$A$2:$I$191,2,0)</f>
        <v>GABINETE ESTRATÉGICO</v>
      </c>
      <c r="D225" s="5" t="s">
        <v>2479</v>
      </c>
      <c r="E225" s="5" t="str">
        <f>VLOOKUP(Tabla1[[#This Row],[RUC]],[1]ENTIDADES!$A$2:$I$191,4,0)</f>
        <v>ZONA 9</v>
      </c>
      <c r="F225" s="5" t="s">
        <v>2505</v>
      </c>
      <c r="G225" s="5" t="s">
        <v>837</v>
      </c>
      <c r="H225" s="29" t="s">
        <v>2771</v>
      </c>
      <c r="I225" s="5">
        <v>3</v>
      </c>
      <c r="J225" s="4">
        <v>9</v>
      </c>
      <c r="K225" s="5" t="s">
        <v>2067</v>
      </c>
      <c r="L225" s="5" t="s">
        <v>2776</v>
      </c>
      <c r="M225" s="4">
        <v>16</v>
      </c>
      <c r="N225" s="5" t="s">
        <v>1451</v>
      </c>
      <c r="O225" s="5" t="s">
        <v>78</v>
      </c>
      <c r="P225" s="5" t="s">
        <v>2125</v>
      </c>
      <c r="Q225" s="6">
        <v>0</v>
      </c>
      <c r="R225" s="6">
        <v>0</v>
      </c>
      <c r="S225" s="6">
        <v>0</v>
      </c>
      <c r="T225" s="6">
        <v>0</v>
      </c>
      <c r="U225" s="6">
        <v>100</v>
      </c>
      <c r="V225" s="6">
        <v>100</v>
      </c>
      <c r="W225" s="6">
        <v>0</v>
      </c>
      <c r="X225" s="6">
        <v>0</v>
      </c>
      <c r="Y225" s="6">
        <v>0</v>
      </c>
      <c r="Z225" s="6">
        <v>100</v>
      </c>
      <c r="AA225" s="6">
        <v>100</v>
      </c>
      <c r="AB225" s="21">
        <f t="shared" si="19"/>
        <v>1</v>
      </c>
      <c r="AC225" s="23">
        <f t="shared" si="20"/>
        <v>1</v>
      </c>
      <c r="AD225" s="24" t="str">
        <f t="shared" si="21"/>
        <v>85% a 100%</v>
      </c>
      <c r="AE225" s="26" t="str">
        <f t="shared" si="22"/>
        <v>176000082000103</v>
      </c>
      <c r="AF225" s="26" t="str">
        <f>VLOOKUP(Tabla1[[#This Row],[RUC PROGRAMAS]],Tabla13[[RUC PROGRAMAS]:[Codificado Reportado
USD]],1,0)</f>
        <v>176000082000103</v>
      </c>
      <c r="AG225" s="6">
        <v>8503.14</v>
      </c>
      <c r="AH225" s="6">
        <v>8503.14</v>
      </c>
      <c r="AI225" s="21">
        <f t="shared" si="23"/>
        <v>1</v>
      </c>
      <c r="AJ225" s="26" t="str">
        <f t="shared" si="24"/>
        <v>85% a 100%</v>
      </c>
      <c r="AK225" s="6">
        <v>8503.1400000000012</v>
      </c>
      <c r="AL225" s="6">
        <v>8503.1400000000012</v>
      </c>
      <c r="AM225" s="5" t="s">
        <v>290</v>
      </c>
      <c r="AN225" s="5" t="s">
        <v>290</v>
      </c>
      <c r="AO225" s="5" t="s">
        <v>290</v>
      </c>
      <c r="AP225" s="5" t="s">
        <v>290</v>
      </c>
      <c r="AQ225" s="5" t="s">
        <v>555</v>
      </c>
      <c r="AR225" s="5" t="s">
        <v>1244</v>
      </c>
      <c r="AS225" s="7">
        <v>44585.396423611099</v>
      </c>
      <c r="AT225" s="10"/>
    </row>
    <row r="226" spans="1:46" s="1" customFormat="1" ht="50" customHeight="1">
      <c r="A226" s="9">
        <v>2021</v>
      </c>
      <c r="B226" s="5" t="s">
        <v>264</v>
      </c>
      <c r="C226" s="5" t="str">
        <f>VLOOKUP(Tabla1[[#This Row],[RUC]],[1]ENTIDADES!$A$2:$I$191,2,0)</f>
        <v>GABINETE ESTRATÉGICO</v>
      </c>
      <c r="D226" s="5" t="s">
        <v>2479</v>
      </c>
      <c r="E226" s="5" t="str">
        <f>VLOOKUP(Tabla1[[#This Row],[RUC]],[1]ENTIDADES!$A$2:$I$191,4,0)</f>
        <v>ZONA 9</v>
      </c>
      <c r="F226" s="5" t="s">
        <v>750</v>
      </c>
      <c r="G226" s="5" t="s">
        <v>1695</v>
      </c>
      <c r="H226" s="29" t="s">
        <v>2771</v>
      </c>
      <c r="I226" s="5">
        <v>3</v>
      </c>
      <c r="J226" s="4">
        <v>9</v>
      </c>
      <c r="K226" s="5" t="s">
        <v>2067</v>
      </c>
      <c r="L226" s="5" t="s">
        <v>2776</v>
      </c>
      <c r="M226" s="4">
        <v>16</v>
      </c>
      <c r="N226" s="5" t="s">
        <v>1451</v>
      </c>
      <c r="O226" s="5" t="s">
        <v>1581</v>
      </c>
      <c r="P226" s="5" t="s">
        <v>2125</v>
      </c>
      <c r="Q226" s="6">
        <v>0</v>
      </c>
      <c r="R226" s="6">
        <v>0</v>
      </c>
      <c r="S226" s="6">
        <v>0</v>
      </c>
      <c r="T226" s="6">
        <v>0</v>
      </c>
      <c r="U226" s="6">
        <v>100</v>
      </c>
      <c r="V226" s="6">
        <v>100</v>
      </c>
      <c r="W226" s="6">
        <v>0</v>
      </c>
      <c r="X226" s="6">
        <v>0</v>
      </c>
      <c r="Y226" s="6">
        <v>0</v>
      </c>
      <c r="Z226" s="6">
        <v>100</v>
      </c>
      <c r="AA226" s="6">
        <v>100</v>
      </c>
      <c r="AB226" s="21">
        <f t="shared" si="19"/>
        <v>1</v>
      </c>
      <c r="AC226" s="23">
        <f t="shared" si="20"/>
        <v>1</v>
      </c>
      <c r="AD226" s="24" t="str">
        <f t="shared" si="21"/>
        <v>85% a 100%</v>
      </c>
      <c r="AE226" s="26" t="str">
        <f t="shared" si="22"/>
        <v>176000082000104</v>
      </c>
      <c r="AF226" s="26" t="str">
        <f>VLOOKUP(Tabla1[[#This Row],[RUC PROGRAMAS]],Tabla13[[RUC PROGRAMAS]:[Codificado Reportado
USD]],1,0)</f>
        <v>176000082000104</v>
      </c>
      <c r="AG226" s="6">
        <v>583.30999999999995</v>
      </c>
      <c r="AH226" s="6">
        <v>583.30999999999995</v>
      </c>
      <c r="AI226" s="21">
        <f t="shared" si="23"/>
        <v>1</v>
      </c>
      <c r="AJ226" s="26" t="str">
        <f t="shared" si="24"/>
        <v>85% a 100%</v>
      </c>
      <c r="AK226" s="6">
        <v>583.31000000000006</v>
      </c>
      <c r="AL226" s="6">
        <v>583.31000000000006</v>
      </c>
      <c r="AM226" s="5" t="s">
        <v>290</v>
      </c>
      <c r="AN226" s="5" t="s">
        <v>290</v>
      </c>
      <c r="AO226" s="5" t="s">
        <v>290</v>
      </c>
      <c r="AP226" s="5" t="s">
        <v>290</v>
      </c>
      <c r="AQ226" s="5" t="s">
        <v>555</v>
      </c>
      <c r="AR226" s="5" t="s">
        <v>1244</v>
      </c>
      <c r="AS226" s="7">
        <v>44585.396967592598</v>
      </c>
      <c r="AT226" s="10"/>
    </row>
    <row r="227" spans="1:46" s="1" customFormat="1" ht="50" customHeight="1">
      <c r="A227" s="9">
        <v>2021</v>
      </c>
      <c r="B227" s="5" t="s">
        <v>264</v>
      </c>
      <c r="C227" s="5" t="str">
        <f>VLOOKUP(Tabla1[[#This Row],[RUC]],[1]ENTIDADES!$A$2:$I$191,2,0)</f>
        <v>GABINETE ESTRATÉGICO</v>
      </c>
      <c r="D227" s="5" t="s">
        <v>2479</v>
      </c>
      <c r="E227" s="5" t="str">
        <f>VLOOKUP(Tabla1[[#This Row],[RUC]],[1]ENTIDADES!$A$2:$I$191,4,0)</f>
        <v>ZONA 9</v>
      </c>
      <c r="F227" s="5" t="s">
        <v>1454</v>
      </c>
      <c r="G227" s="5" t="s">
        <v>626</v>
      </c>
      <c r="H227" s="29" t="s">
        <v>2771</v>
      </c>
      <c r="I227" s="5">
        <v>3</v>
      </c>
      <c r="J227" s="4">
        <v>9</v>
      </c>
      <c r="K227" s="5" t="s">
        <v>2067</v>
      </c>
      <c r="L227" s="5" t="s">
        <v>2776</v>
      </c>
      <c r="M227" s="4">
        <v>16</v>
      </c>
      <c r="N227" s="5" t="s">
        <v>1451</v>
      </c>
      <c r="O227" s="5" t="s">
        <v>1594</v>
      </c>
      <c r="P227" s="5" t="s">
        <v>2125</v>
      </c>
      <c r="Q227" s="6">
        <v>0</v>
      </c>
      <c r="R227" s="6">
        <v>0</v>
      </c>
      <c r="S227" s="6">
        <v>0</v>
      </c>
      <c r="T227" s="6">
        <v>0</v>
      </c>
      <c r="U227" s="6">
        <v>100</v>
      </c>
      <c r="V227" s="6">
        <v>100</v>
      </c>
      <c r="W227" s="6">
        <v>0</v>
      </c>
      <c r="X227" s="6">
        <v>0</v>
      </c>
      <c r="Y227" s="6">
        <v>0</v>
      </c>
      <c r="Z227" s="6">
        <v>100</v>
      </c>
      <c r="AA227" s="6">
        <v>100</v>
      </c>
      <c r="AB227" s="21">
        <f t="shared" si="19"/>
        <v>1</v>
      </c>
      <c r="AC227" s="23">
        <f t="shared" si="20"/>
        <v>1</v>
      </c>
      <c r="AD227" s="24" t="str">
        <f t="shared" si="21"/>
        <v>85% a 100%</v>
      </c>
      <c r="AE227" s="26" t="str">
        <f t="shared" si="22"/>
        <v>176000082000134</v>
      </c>
      <c r="AF227" s="26" t="str">
        <f>VLOOKUP(Tabla1[[#This Row],[RUC PROGRAMAS]],Tabla13[[RUC PROGRAMAS]:[Codificado Reportado
USD]],1,0)</f>
        <v>176000082000134</v>
      </c>
      <c r="AG227" s="6">
        <v>2278.8000000000002</v>
      </c>
      <c r="AH227" s="6">
        <v>2278.8000000000002</v>
      </c>
      <c r="AI227" s="21">
        <f t="shared" si="23"/>
        <v>1</v>
      </c>
      <c r="AJ227" s="26" t="str">
        <f t="shared" si="24"/>
        <v>85% a 100%</v>
      </c>
      <c r="AK227" s="6">
        <v>2278.8000000000002</v>
      </c>
      <c r="AL227" s="6">
        <v>2278.8000000000002</v>
      </c>
      <c r="AM227" s="5" t="s">
        <v>290</v>
      </c>
      <c r="AN227" s="5" t="s">
        <v>290</v>
      </c>
      <c r="AO227" s="5" t="s">
        <v>290</v>
      </c>
      <c r="AP227" s="5" t="s">
        <v>290</v>
      </c>
      <c r="AQ227" s="5" t="s">
        <v>555</v>
      </c>
      <c r="AR227" s="5" t="s">
        <v>1244</v>
      </c>
      <c r="AS227" s="7">
        <v>44585.397511574098</v>
      </c>
      <c r="AT227" s="10"/>
    </row>
    <row r="228" spans="1:46" s="1" customFormat="1" ht="50" customHeight="1">
      <c r="A228" s="9">
        <v>2021</v>
      </c>
      <c r="B228" s="5" t="s">
        <v>264</v>
      </c>
      <c r="C228" s="5" t="str">
        <f>VLOOKUP(Tabla1[[#This Row],[RUC]],[1]ENTIDADES!$A$2:$I$191,2,0)</f>
        <v>GABINETE ESTRATÉGICO</v>
      </c>
      <c r="D228" s="5" t="s">
        <v>2479</v>
      </c>
      <c r="E228" s="5" t="str">
        <f>VLOOKUP(Tabla1[[#This Row],[RUC]],[1]ENTIDADES!$A$2:$I$191,4,0)</f>
        <v>ZONA 9</v>
      </c>
      <c r="F228" s="5" t="s">
        <v>1062</v>
      </c>
      <c r="G228" s="5" t="s">
        <v>2643</v>
      </c>
      <c r="H228" s="29" t="s">
        <v>2771</v>
      </c>
      <c r="I228" s="5">
        <v>3</v>
      </c>
      <c r="J228" s="4">
        <v>9</v>
      </c>
      <c r="K228" s="5" t="s">
        <v>2067</v>
      </c>
      <c r="L228" s="5" t="s">
        <v>2776</v>
      </c>
      <c r="M228" s="4">
        <v>16</v>
      </c>
      <c r="N228" s="5" t="s">
        <v>1451</v>
      </c>
      <c r="O228" s="5" t="s">
        <v>2320</v>
      </c>
      <c r="P228" s="5" t="s">
        <v>2125</v>
      </c>
      <c r="Q228" s="6">
        <v>125</v>
      </c>
      <c r="R228" s="6">
        <v>25</v>
      </c>
      <c r="S228" s="6">
        <v>25</v>
      </c>
      <c r="T228" s="6">
        <v>25</v>
      </c>
      <c r="U228" s="6">
        <v>25</v>
      </c>
      <c r="V228" s="6">
        <v>100</v>
      </c>
      <c r="W228" s="6">
        <v>25</v>
      </c>
      <c r="X228" s="6">
        <v>25</v>
      </c>
      <c r="Y228" s="6">
        <v>25</v>
      </c>
      <c r="Z228" s="6">
        <v>25</v>
      </c>
      <c r="AA228" s="6">
        <v>100</v>
      </c>
      <c r="AB228" s="21">
        <f t="shared" si="19"/>
        <v>1</v>
      </c>
      <c r="AC228" s="23">
        <f t="shared" si="20"/>
        <v>1</v>
      </c>
      <c r="AD228" s="24" t="str">
        <f t="shared" si="21"/>
        <v>85% a 100%</v>
      </c>
      <c r="AE228" s="26" t="str">
        <f t="shared" si="22"/>
        <v>176000082000163</v>
      </c>
      <c r="AF228" s="26" t="str">
        <f>VLOOKUP(Tabla1[[#This Row],[RUC PROGRAMAS]],Tabla13[[RUC PROGRAMAS]:[Codificado Reportado
USD]],1,0)</f>
        <v>176000082000163</v>
      </c>
      <c r="AG228" s="6">
        <v>54765232.530000001</v>
      </c>
      <c r="AH228" s="6">
        <v>54634813.939999998</v>
      </c>
      <c r="AI228" s="21">
        <f t="shared" si="23"/>
        <v>0.99761858785263879</v>
      </c>
      <c r="AJ228" s="26" t="str">
        <f t="shared" si="24"/>
        <v>85% a 100%</v>
      </c>
      <c r="AK228" s="6">
        <v>54765232.530000001</v>
      </c>
      <c r="AL228" s="6">
        <v>54634813.940000005</v>
      </c>
      <c r="AM228" s="5" t="s">
        <v>970</v>
      </c>
      <c r="AN228" s="5" t="s">
        <v>1002</v>
      </c>
      <c r="AO228" s="5" t="s">
        <v>131</v>
      </c>
      <c r="AP228" s="5" t="s">
        <v>1803</v>
      </c>
      <c r="AQ228" s="5" t="s">
        <v>555</v>
      </c>
      <c r="AR228" s="5" t="s">
        <v>1244</v>
      </c>
      <c r="AS228" s="7">
        <v>44585.399224537003</v>
      </c>
      <c r="AT228" s="10"/>
    </row>
    <row r="229" spans="1:46" s="1" customFormat="1" ht="50" customHeight="1">
      <c r="A229" s="9">
        <v>2021</v>
      </c>
      <c r="B229" s="5" t="s">
        <v>264</v>
      </c>
      <c r="C229" s="5" t="str">
        <f>VLOOKUP(Tabla1[[#This Row],[RUC]],[1]ENTIDADES!$A$2:$I$191,2,0)</f>
        <v>GABINETE ESTRATÉGICO</v>
      </c>
      <c r="D229" s="5" t="s">
        <v>2479</v>
      </c>
      <c r="E229" s="5" t="str">
        <f>VLOOKUP(Tabla1[[#This Row],[RUC]],[1]ENTIDADES!$A$2:$I$191,4,0)</f>
        <v>ZONA 9</v>
      </c>
      <c r="F229" s="5" t="s">
        <v>2097</v>
      </c>
      <c r="G229" s="5" t="s">
        <v>2321</v>
      </c>
      <c r="H229" s="29" t="s">
        <v>2771</v>
      </c>
      <c r="I229" s="5">
        <v>3</v>
      </c>
      <c r="J229" s="4">
        <v>9</v>
      </c>
      <c r="K229" s="5" t="s">
        <v>2067</v>
      </c>
      <c r="L229" s="5" t="s">
        <v>2776</v>
      </c>
      <c r="M229" s="4">
        <v>16</v>
      </c>
      <c r="N229" s="5" t="s">
        <v>1451</v>
      </c>
      <c r="O229" s="5" t="s">
        <v>1610</v>
      </c>
      <c r="P229" s="5" t="s">
        <v>2125</v>
      </c>
      <c r="Q229" s="6">
        <v>100</v>
      </c>
      <c r="R229" s="6">
        <v>0</v>
      </c>
      <c r="S229" s="6">
        <v>50</v>
      </c>
      <c r="T229" s="6">
        <v>0</v>
      </c>
      <c r="U229" s="6">
        <v>50</v>
      </c>
      <c r="V229" s="6">
        <v>100</v>
      </c>
      <c r="W229" s="6">
        <v>0</v>
      </c>
      <c r="X229" s="6">
        <v>50</v>
      </c>
      <c r="Y229" s="6">
        <v>0</v>
      </c>
      <c r="Z229" s="6">
        <v>50</v>
      </c>
      <c r="AA229" s="6">
        <v>100</v>
      </c>
      <c r="AB229" s="21">
        <f t="shared" si="19"/>
        <v>1</v>
      </c>
      <c r="AC229" s="23">
        <f t="shared" si="20"/>
        <v>1</v>
      </c>
      <c r="AD229" s="24" t="str">
        <f t="shared" si="21"/>
        <v>85% a 100%</v>
      </c>
      <c r="AE229" s="26" t="str">
        <f t="shared" si="22"/>
        <v>176000082000164</v>
      </c>
      <c r="AF229" s="26" t="str">
        <f>VLOOKUP(Tabla1[[#This Row],[RUC PROGRAMAS]],Tabla13[[RUC PROGRAMAS]:[Codificado Reportado
USD]],1,0)</f>
        <v>176000082000164</v>
      </c>
      <c r="AG229" s="6">
        <v>575737.21</v>
      </c>
      <c r="AH229" s="6">
        <v>575639.22</v>
      </c>
      <c r="AI229" s="21">
        <f t="shared" si="23"/>
        <v>0.99982980082180206</v>
      </c>
      <c r="AJ229" s="26" t="str">
        <f t="shared" si="24"/>
        <v>85% a 100%</v>
      </c>
      <c r="AK229" s="6">
        <v>575737.20999999973</v>
      </c>
      <c r="AL229" s="6">
        <v>575639.21999999974</v>
      </c>
      <c r="AM229" s="5" t="s">
        <v>774</v>
      </c>
      <c r="AN229" s="5" t="s">
        <v>1330</v>
      </c>
      <c r="AO229" s="5" t="s">
        <v>96</v>
      </c>
      <c r="AP229" s="5" t="s">
        <v>1012</v>
      </c>
      <c r="AQ229" s="5" t="s">
        <v>555</v>
      </c>
      <c r="AR229" s="5" t="s">
        <v>1244</v>
      </c>
      <c r="AS229" s="7">
        <v>44585.400567129604</v>
      </c>
      <c r="AT229" s="10"/>
    </row>
    <row r="230" spans="1:46" s="1" customFormat="1" ht="50" customHeight="1">
      <c r="A230" s="9">
        <v>2021</v>
      </c>
      <c r="B230" s="5" t="s">
        <v>264</v>
      </c>
      <c r="C230" s="5" t="str">
        <f>VLOOKUP(Tabla1[[#This Row],[RUC]],[1]ENTIDADES!$A$2:$I$191,2,0)</f>
        <v>GABINETE ESTRATÉGICO</v>
      </c>
      <c r="D230" s="5" t="s">
        <v>2479</v>
      </c>
      <c r="E230" s="5" t="str">
        <f>VLOOKUP(Tabla1[[#This Row],[RUC]],[1]ENTIDADES!$A$2:$I$191,4,0)</f>
        <v>ZONA 9</v>
      </c>
      <c r="F230" s="5" t="s">
        <v>932</v>
      </c>
      <c r="G230" s="5" t="s">
        <v>965</v>
      </c>
      <c r="H230" s="29" t="s">
        <v>2771</v>
      </c>
      <c r="I230" s="5">
        <v>3</v>
      </c>
      <c r="J230" s="4">
        <v>9</v>
      </c>
      <c r="K230" s="5" t="s">
        <v>2067</v>
      </c>
      <c r="L230" s="5" t="s">
        <v>2776</v>
      </c>
      <c r="M230" s="4">
        <v>16</v>
      </c>
      <c r="N230" s="5" t="s">
        <v>1451</v>
      </c>
      <c r="O230" s="5" t="s">
        <v>2122</v>
      </c>
      <c r="P230" s="5" t="s">
        <v>227</v>
      </c>
      <c r="Q230" s="6">
        <v>1192</v>
      </c>
      <c r="R230" s="6">
        <v>391</v>
      </c>
      <c r="S230" s="6">
        <v>401</v>
      </c>
      <c r="T230" s="6">
        <v>388</v>
      </c>
      <c r="U230" s="6">
        <v>384</v>
      </c>
      <c r="V230" s="6">
        <v>1564</v>
      </c>
      <c r="W230" s="6">
        <v>387</v>
      </c>
      <c r="X230" s="6">
        <v>394</v>
      </c>
      <c r="Y230" s="6">
        <v>383</v>
      </c>
      <c r="Z230" s="6">
        <v>389</v>
      </c>
      <c r="AA230" s="6">
        <v>1553</v>
      </c>
      <c r="AB230" s="21">
        <f t="shared" si="19"/>
        <v>0.99296675191815853</v>
      </c>
      <c r="AC230" s="23">
        <f t="shared" si="20"/>
        <v>0.99296675191815853</v>
      </c>
      <c r="AD230" s="24" t="str">
        <f t="shared" si="21"/>
        <v>85% a 100%</v>
      </c>
      <c r="AE230" s="26" t="str">
        <f t="shared" si="22"/>
        <v>176000082000165</v>
      </c>
      <c r="AF230" s="26" t="str">
        <f>VLOOKUP(Tabla1[[#This Row],[RUC PROGRAMAS]],Tabla13[[RUC PROGRAMAS]:[Codificado Reportado
USD]],1,0)</f>
        <v>176000082000165</v>
      </c>
      <c r="AG230" s="6">
        <v>40490.81</v>
      </c>
      <c r="AH230" s="6">
        <v>40166.379999999997</v>
      </c>
      <c r="AI230" s="21">
        <f t="shared" si="23"/>
        <v>0.99198756458564297</v>
      </c>
      <c r="AJ230" s="26" t="str">
        <f t="shared" si="24"/>
        <v>85% a 100%</v>
      </c>
      <c r="AK230" s="6">
        <v>40490.810000000005</v>
      </c>
      <c r="AL230" s="6">
        <v>40166.380000000005</v>
      </c>
      <c r="AM230" s="5" t="s">
        <v>2614</v>
      </c>
      <c r="AN230" s="5" t="s">
        <v>2206</v>
      </c>
      <c r="AO230" s="5" t="s">
        <v>451</v>
      </c>
      <c r="AP230" s="5" t="s">
        <v>1245</v>
      </c>
      <c r="AQ230" s="5" t="s">
        <v>555</v>
      </c>
      <c r="AR230" s="5" t="s">
        <v>1244</v>
      </c>
      <c r="AS230" s="7">
        <v>44585.403495370403</v>
      </c>
      <c r="AT230" s="11">
        <v>44585.401736111096</v>
      </c>
    </row>
    <row r="231" spans="1:46" s="1" customFormat="1" ht="50" customHeight="1">
      <c r="A231" s="9">
        <v>2021</v>
      </c>
      <c r="B231" s="5" t="s">
        <v>1070</v>
      </c>
      <c r="C231" s="5" t="str">
        <f>VLOOKUP(Tabla1[[#This Row],[RUC]],[1]ENTIDADES!$A$2:$I$191,2,0)</f>
        <v>GABINETE SECTORIAL SOCIAL</v>
      </c>
      <c r="D231" s="5" t="s">
        <v>1150</v>
      </c>
      <c r="E231" s="5" t="str">
        <f>VLOOKUP(Tabla1[[#This Row],[RUC]],[1]ENTIDADES!$A$2:$I$191,4,0)</f>
        <v>ZONA 9</v>
      </c>
      <c r="F231" s="5" t="s">
        <v>2220</v>
      </c>
      <c r="G231" s="5" t="s">
        <v>748</v>
      </c>
      <c r="H231" s="29" t="s">
        <v>2770</v>
      </c>
      <c r="I231" s="5">
        <v>1</v>
      </c>
      <c r="J231" s="4">
        <v>1</v>
      </c>
      <c r="K231" s="5" t="s">
        <v>55</v>
      </c>
      <c r="L231" s="5" t="s">
        <v>2773</v>
      </c>
      <c r="M231" s="4">
        <v>6</v>
      </c>
      <c r="N231" s="5" t="s">
        <v>2744</v>
      </c>
      <c r="O231" s="5" t="s">
        <v>706</v>
      </c>
      <c r="P231" s="5" t="s">
        <v>317</v>
      </c>
      <c r="Q231" s="6">
        <v>0</v>
      </c>
      <c r="R231" s="6">
        <v>25</v>
      </c>
      <c r="S231" s="6">
        <v>25</v>
      </c>
      <c r="T231" s="6">
        <v>25</v>
      </c>
      <c r="U231" s="6">
        <v>25</v>
      </c>
      <c r="V231" s="6">
        <v>100</v>
      </c>
      <c r="W231" s="6">
        <v>25</v>
      </c>
      <c r="X231" s="6">
        <v>25</v>
      </c>
      <c r="Y231" s="6">
        <v>25</v>
      </c>
      <c r="Z231" s="6">
        <v>25</v>
      </c>
      <c r="AA231" s="6">
        <v>100</v>
      </c>
      <c r="AB231" s="21">
        <f t="shared" si="19"/>
        <v>1</v>
      </c>
      <c r="AC231" s="23">
        <f t="shared" si="20"/>
        <v>1</v>
      </c>
      <c r="AD231" s="24" t="str">
        <f t="shared" si="21"/>
        <v>85% a 100%</v>
      </c>
      <c r="AE231" s="26" t="str">
        <f t="shared" si="22"/>
        <v>176000112000101</v>
      </c>
      <c r="AF231" s="26" t="str">
        <f>VLOOKUP(Tabla1[[#This Row],[RUC PROGRAMAS]],Tabla13[[RUC PROGRAMAS]:[Codificado Reportado
USD]],1,0)</f>
        <v>176000112000101</v>
      </c>
      <c r="AG231" s="6">
        <v>193147461.68000001</v>
      </c>
      <c r="AH231" s="6">
        <v>167474290.06999999</v>
      </c>
      <c r="AI231" s="21">
        <f t="shared" si="23"/>
        <v>0.8670799430306031</v>
      </c>
      <c r="AJ231" s="26" t="str">
        <f t="shared" si="24"/>
        <v>85% a 100%</v>
      </c>
      <c r="AK231" s="6">
        <v>193147461.68000004</v>
      </c>
      <c r="AL231" s="6">
        <v>167474290.07000005</v>
      </c>
      <c r="AM231" s="5" t="s">
        <v>2449</v>
      </c>
      <c r="AN231" s="5" t="s">
        <v>2449</v>
      </c>
      <c r="AO231" s="5" t="s">
        <v>2449</v>
      </c>
      <c r="AP231" s="5" t="s">
        <v>1159</v>
      </c>
      <c r="AQ231" s="5" t="s">
        <v>2059</v>
      </c>
      <c r="AR231" s="5" t="s">
        <v>2305</v>
      </c>
      <c r="AS231" s="7">
        <v>44588.3434837963</v>
      </c>
      <c r="AT231" s="10"/>
    </row>
    <row r="232" spans="1:46" s="1" customFormat="1" ht="50" customHeight="1">
      <c r="A232" s="9">
        <v>2021</v>
      </c>
      <c r="B232" s="5" t="s">
        <v>1070</v>
      </c>
      <c r="C232" s="5" t="str">
        <f>VLOOKUP(Tabla1[[#This Row],[RUC]],[1]ENTIDADES!$A$2:$I$191,2,0)</f>
        <v>GABINETE SECTORIAL SOCIAL</v>
      </c>
      <c r="D232" s="5" t="s">
        <v>1150</v>
      </c>
      <c r="E232" s="5" t="str">
        <f>VLOOKUP(Tabla1[[#This Row],[RUC]],[1]ENTIDADES!$A$2:$I$191,4,0)</f>
        <v>ZONA 9</v>
      </c>
      <c r="F232" s="5" t="s">
        <v>2168</v>
      </c>
      <c r="G232" s="5" t="s">
        <v>410</v>
      </c>
      <c r="H232" s="29" t="s">
        <v>2771</v>
      </c>
      <c r="I232" s="5">
        <v>1</v>
      </c>
      <c r="J232" s="4">
        <v>1</v>
      </c>
      <c r="K232" s="5" t="s">
        <v>55</v>
      </c>
      <c r="L232" s="5" t="s">
        <v>2773</v>
      </c>
      <c r="M232" s="4">
        <v>6</v>
      </c>
      <c r="N232" s="5" t="s">
        <v>2744</v>
      </c>
      <c r="O232" s="5" t="s">
        <v>1872</v>
      </c>
      <c r="P232" s="5" t="s">
        <v>1020</v>
      </c>
      <c r="Q232" s="6">
        <v>0</v>
      </c>
      <c r="R232" s="6">
        <v>0</v>
      </c>
      <c r="S232" s="6">
        <v>0</v>
      </c>
      <c r="T232" s="6">
        <v>0</v>
      </c>
      <c r="U232" s="6">
        <v>0</v>
      </c>
      <c r="V232" s="6">
        <v>0</v>
      </c>
      <c r="W232" s="6">
        <v>0</v>
      </c>
      <c r="X232" s="6">
        <v>0</v>
      </c>
      <c r="Y232" s="6">
        <v>0</v>
      </c>
      <c r="Z232" s="6">
        <v>0</v>
      </c>
      <c r="AA232" s="6">
        <v>0</v>
      </c>
      <c r="AB232" s="21" t="e">
        <f t="shared" si="19"/>
        <v>#DIV/0!</v>
      </c>
      <c r="AC232" s="23" t="e">
        <f t="shared" si="20"/>
        <v>#DIV/0!</v>
      </c>
      <c r="AD232" s="24" t="e">
        <f t="shared" si="21"/>
        <v>#DIV/0!</v>
      </c>
      <c r="AE232" s="26" t="str">
        <f t="shared" si="22"/>
        <v>176000112000124</v>
      </c>
      <c r="AF232" s="26" t="e">
        <f>VLOOKUP(Tabla1[[#This Row],[RUC PROGRAMAS]],Tabla13[[RUC PROGRAMAS]:[Codificado Reportado
USD]],1,0)</f>
        <v>#N/A</v>
      </c>
      <c r="AG232" s="6">
        <v>0</v>
      </c>
      <c r="AH232" s="6">
        <v>0</v>
      </c>
      <c r="AI232" s="21" t="e">
        <f t="shared" si="23"/>
        <v>#DIV/0!</v>
      </c>
      <c r="AJ232" s="26" t="e">
        <f t="shared" si="24"/>
        <v>#DIV/0!</v>
      </c>
      <c r="AK232" s="6">
        <v>0</v>
      </c>
      <c r="AL232" s="6">
        <v>0</v>
      </c>
      <c r="AM232" s="5" t="s">
        <v>957</v>
      </c>
      <c r="AN232" s="5" t="s">
        <v>957</v>
      </c>
      <c r="AO232" s="5" t="s">
        <v>957</v>
      </c>
      <c r="AP232" s="5" t="s">
        <v>957</v>
      </c>
      <c r="AQ232" s="5" t="s">
        <v>2059</v>
      </c>
      <c r="AR232" s="5" t="s">
        <v>2305</v>
      </c>
      <c r="AS232" s="7">
        <v>44587.594710648104</v>
      </c>
      <c r="AT232" s="10"/>
    </row>
    <row r="233" spans="1:46" s="1" customFormat="1" ht="50" customHeight="1">
      <c r="A233" s="9">
        <v>2021</v>
      </c>
      <c r="B233" s="5" t="s">
        <v>1070</v>
      </c>
      <c r="C233" s="5" t="str">
        <f>VLOOKUP(Tabla1[[#This Row],[RUC]],[1]ENTIDADES!$A$2:$I$191,2,0)</f>
        <v>GABINETE SECTORIAL SOCIAL</v>
      </c>
      <c r="D233" s="5" t="s">
        <v>1150</v>
      </c>
      <c r="E233" s="5" t="str">
        <f>VLOOKUP(Tabla1[[#This Row],[RUC]],[1]ENTIDADES!$A$2:$I$191,4,0)</f>
        <v>ZONA 9</v>
      </c>
      <c r="F233" s="5" t="s">
        <v>1454</v>
      </c>
      <c r="G233" s="5" t="s">
        <v>2552</v>
      </c>
      <c r="H233" s="29" t="s">
        <v>2771</v>
      </c>
      <c r="I233" s="5">
        <v>1</v>
      </c>
      <c r="J233" s="4">
        <v>1</v>
      </c>
      <c r="K233" s="5" t="s">
        <v>55</v>
      </c>
      <c r="L233" s="5" t="s">
        <v>2773</v>
      </c>
      <c r="M233" s="4">
        <v>6</v>
      </c>
      <c r="N233" s="5" t="s">
        <v>2744</v>
      </c>
      <c r="O233" s="5" t="s">
        <v>1341</v>
      </c>
      <c r="P233" s="5" t="s">
        <v>2138</v>
      </c>
      <c r="Q233" s="6">
        <v>0</v>
      </c>
      <c r="R233" s="6">
        <v>0</v>
      </c>
      <c r="S233" s="6">
        <v>0</v>
      </c>
      <c r="T233" s="6">
        <v>0</v>
      </c>
      <c r="U233" s="6">
        <v>0</v>
      </c>
      <c r="V233" s="6">
        <v>0</v>
      </c>
      <c r="W233" s="6">
        <v>0</v>
      </c>
      <c r="X233" s="6">
        <v>0</v>
      </c>
      <c r="Y233" s="6">
        <v>0</v>
      </c>
      <c r="Z233" s="6">
        <v>0</v>
      </c>
      <c r="AA233" s="6">
        <v>0</v>
      </c>
      <c r="AB233" s="21" t="e">
        <f t="shared" si="19"/>
        <v>#DIV/0!</v>
      </c>
      <c r="AC233" s="23" t="e">
        <f t="shared" si="20"/>
        <v>#DIV/0!</v>
      </c>
      <c r="AD233" s="24" t="e">
        <f t="shared" si="21"/>
        <v>#DIV/0!</v>
      </c>
      <c r="AE233" s="26" t="str">
        <f t="shared" si="22"/>
        <v>176000112000134</v>
      </c>
      <c r="AF233" s="26" t="e">
        <f>VLOOKUP(Tabla1[[#This Row],[RUC PROGRAMAS]],Tabla13[[RUC PROGRAMAS]:[Codificado Reportado
USD]],1,0)</f>
        <v>#N/A</v>
      </c>
      <c r="AG233" s="6">
        <v>0</v>
      </c>
      <c r="AH233" s="6">
        <v>0</v>
      </c>
      <c r="AI233" s="21" t="e">
        <f t="shared" si="23"/>
        <v>#DIV/0!</v>
      </c>
      <c r="AJ233" s="26" t="e">
        <f t="shared" si="24"/>
        <v>#DIV/0!</v>
      </c>
      <c r="AK233" s="6">
        <v>0</v>
      </c>
      <c r="AL233" s="6">
        <v>0</v>
      </c>
      <c r="AM233" s="5" t="s">
        <v>957</v>
      </c>
      <c r="AN233" s="5" t="s">
        <v>957</v>
      </c>
      <c r="AO233" s="5" t="s">
        <v>957</v>
      </c>
      <c r="AP233" s="5" t="s">
        <v>957</v>
      </c>
      <c r="AQ233" s="5" t="s">
        <v>2059</v>
      </c>
      <c r="AR233" s="5" t="s">
        <v>2305</v>
      </c>
      <c r="AS233" s="7">
        <v>44585.405833333301</v>
      </c>
      <c r="AT233" s="10"/>
    </row>
    <row r="234" spans="1:46" s="1" customFormat="1" ht="50" customHeight="1">
      <c r="A234" s="9">
        <v>2021</v>
      </c>
      <c r="B234" s="5" t="s">
        <v>1070</v>
      </c>
      <c r="C234" s="5" t="str">
        <f>VLOOKUP(Tabla1[[#This Row],[RUC]],[1]ENTIDADES!$A$2:$I$191,2,0)</f>
        <v>GABINETE SECTORIAL SOCIAL</v>
      </c>
      <c r="D234" s="5" t="s">
        <v>1150</v>
      </c>
      <c r="E234" s="5" t="str">
        <f>VLOOKUP(Tabla1[[#This Row],[RUC]],[1]ENTIDADES!$A$2:$I$191,4,0)</f>
        <v>ZONA 9</v>
      </c>
      <c r="F234" s="5" t="s">
        <v>297</v>
      </c>
      <c r="G234" s="5" t="s">
        <v>891</v>
      </c>
      <c r="H234" s="29" t="s">
        <v>2771</v>
      </c>
      <c r="I234" s="5">
        <v>1</v>
      </c>
      <c r="J234" s="4">
        <v>1</v>
      </c>
      <c r="K234" s="5" t="s">
        <v>55</v>
      </c>
      <c r="L234" s="5" t="s">
        <v>2773</v>
      </c>
      <c r="M234" s="4">
        <v>6</v>
      </c>
      <c r="N234" s="5" t="s">
        <v>2744</v>
      </c>
      <c r="O234" s="5" t="s">
        <v>89</v>
      </c>
      <c r="P234" s="5" t="s">
        <v>1020</v>
      </c>
      <c r="Q234" s="6">
        <v>0</v>
      </c>
      <c r="R234" s="6">
        <v>0</v>
      </c>
      <c r="S234" s="6">
        <v>0</v>
      </c>
      <c r="T234" s="6">
        <v>0</v>
      </c>
      <c r="U234" s="6">
        <v>0</v>
      </c>
      <c r="V234" s="6">
        <v>0</v>
      </c>
      <c r="W234" s="6">
        <v>0</v>
      </c>
      <c r="X234" s="6">
        <v>0</v>
      </c>
      <c r="Y234" s="6">
        <v>0</v>
      </c>
      <c r="Z234" s="6">
        <v>0</v>
      </c>
      <c r="AA234" s="6">
        <v>0</v>
      </c>
      <c r="AB234" s="21" t="e">
        <f t="shared" si="19"/>
        <v>#DIV/0!</v>
      </c>
      <c r="AC234" s="23" t="e">
        <f t="shared" si="20"/>
        <v>#DIV/0!</v>
      </c>
      <c r="AD234" s="24" t="e">
        <f t="shared" si="21"/>
        <v>#DIV/0!</v>
      </c>
      <c r="AE234" s="26" t="str">
        <f t="shared" si="22"/>
        <v>176000112000150</v>
      </c>
      <c r="AF234" s="26" t="e">
        <f>VLOOKUP(Tabla1[[#This Row],[RUC PROGRAMAS]],Tabla13[[RUC PROGRAMAS]:[Codificado Reportado
USD]],1,0)</f>
        <v>#N/A</v>
      </c>
      <c r="AG234" s="6">
        <v>0</v>
      </c>
      <c r="AH234" s="6">
        <v>0</v>
      </c>
      <c r="AI234" s="21" t="e">
        <f t="shared" si="23"/>
        <v>#DIV/0!</v>
      </c>
      <c r="AJ234" s="26" t="e">
        <f t="shared" si="24"/>
        <v>#DIV/0!</v>
      </c>
      <c r="AK234" s="6">
        <v>0</v>
      </c>
      <c r="AL234" s="6">
        <v>0</v>
      </c>
      <c r="AM234" s="5" t="s">
        <v>957</v>
      </c>
      <c r="AN234" s="5" t="s">
        <v>957</v>
      </c>
      <c r="AO234" s="5" t="s">
        <v>957</v>
      </c>
      <c r="AP234" s="5" t="s">
        <v>957</v>
      </c>
      <c r="AQ234" s="5" t="s">
        <v>2059</v>
      </c>
      <c r="AR234" s="5" t="s">
        <v>2305</v>
      </c>
      <c r="AS234" s="7">
        <v>44585.4075115741</v>
      </c>
      <c r="AT234" s="10"/>
    </row>
    <row r="235" spans="1:46" s="1" customFormat="1" ht="50" customHeight="1">
      <c r="A235" s="9">
        <v>2021</v>
      </c>
      <c r="B235" s="5" t="s">
        <v>1070</v>
      </c>
      <c r="C235" s="5" t="str">
        <f>VLOOKUP(Tabla1[[#This Row],[RUC]],[1]ENTIDADES!$A$2:$I$191,2,0)</f>
        <v>GABINETE SECTORIAL SOCIAL</v>
      </c>
      <c r="D235" s="5" t="s">
        <v>1150</v>
      </c>
      <c r="E235" s="5" t="str">
        <f>VLOOKUP(Tabla1[[#This Row],[RUC]],[1]ENTIDADES!$A$2:$I$191,4,0)</f>
        <v>ZONA 9</v>
      </c>
      <c r="F235" s="5" t="s">
        <v>1631</v>
      </c>
      <c r="G235" s="5" t="s">
        <v>2036</v>
      </c>
      <c r="H235" s="29" t="s">
        <v>2771</v>
      </c>
      <c r="I235" s="5">
        <v>1</v>
      </c>
      <c r="J235" s="4">
        <v>1</v>
      </c>
      <c r="K235" s="5" t="s">
        <v>55</v>
      </c>
      <c r="L235" s="5" t="s">
        <v>2773</v>
      </c>
      <c r="M235" s="4">
        <v>6</v>
      </c>
      <c r="N235" s="5" t="s">
        <v>2744</v>
      </c>
      <c r="O235" s="5" t="s">
        <v>67</v>
      </c>
      <c r="P235" s="5" t="s">
        <v>1493</v>
      </c>
      <c r="Q235" s="6">
        <v>12.87</v>
      </c>
      <c r="R235" s="6">
        <v>2156</v>
      </c>
      <c r="S235" s="6">
        <v>2156</v>
      </c>
      <c r="T235" s="6">
        <v>2156</v>
      </c>
      <c r="U235" s="6">
        <v>2156</v>
      </c>
      <c r="V235" s="6">
        <v>8624</v>
      </c>
      <c r="W235" s="6">
        <v>3993</v>
      </c>
      <c r="X235" s="6">
        <v>3625</v>
      </c>
      <c r="Y235" s="6">
        <v>3156</v>
      </c>
      <c r="Z235" s="6">
        <v>6</v>
      </c>
      <c r="AA235" s="6">
        <v>10780</v>
      </c>
      <c r="AB235" s="21">
        <f t="shared" si="19"/>
        <v>1.25</v>
      </c>
      <c r="AC235" s="23">
        <f t="shared" si="20"/>
        <v>1</v>
      </c>
      <c r="AD235" s="24" t="str">
        <f t="shared" si="21"/>
        <v>85% a 100%</v>
      </c>
      <c r="AE235" s="26" t="str">
        <f t="shared" si="22"/>
        <v>176000112000155</v>
      </c>
      <c r="AF235" s="26" t="str">
        <f>VLOOKUP(Tabla1[[#This Row],[RUC PROGRAMAS]],Tabla13[[RUC PROGRAMAS]:[Codificado Reportado
USD]],1,0)</f>
        <v>176000112000155</v>
      </c>
      <c r="AG235" s="6">
        <v>69901549.469999999</v>
      </c>
      <c r="AH235" s="6">
        <v>68539133.629999995</v>
      </c>
      <c r="AI235" s="21">
        <f t="shared" si="23"/>
        <v>0.98050950443402229</v>
      </c>
      <c r="AJ235" s="26" t="str">
        <f t="shared" si="24"/>
        <v>85% a 100%</v>
      </c>
      <c r="AK235" s="6">
        <v>69901549.469999999</v>
      </c>
      <c r="AL235" s="6">
        <v>68539133.63000001</v>
      </c>
      <c r="AM235" s="5" t="s">
        <v>2357</v>
      </c>
      <c r="AN235" s="5" t="s">
        <v>2245</v>
      </c>
      <c r="AO235" s="5" t="s">
        <v>1894</v>
      </c>
      <c r="AP235" s="5" t="s">
        <v>1743</v>
      </c>
      <c r="AQ235" s="5" t="s">
        <v>2059</v>
      </c>
      <c r="AR235" s="5" t="s">
        <v>2305</v>
      </c>
      <c r="AS235" s="7">
        <v>44588.3590625</v>
      </c>
      <c r="AT235" s="10"/>
    </row>
    <row r="236" spans="1:46" s="1" customFormat="1" ht="50" customHeight="1">
      <c r="A236" s="9">
        <v>2021</v>
      </c>
      <c r="B236" s="5" t="s">
        <v>1070</v>
      </c>
      <c r="C236" s="5" t="str">
        <f>VLOOKUP(Tabla1[[#This Row],[RUC]],[1]ENTIDADES!$A$2:$I$191,2,0)</f>
        <v>GABINETE SECTORIAL SOCIAL</v>
      </c>
      <c r="D236" s="5" t="s">
        <v>1150</v>
      </c>
      <c r="E236" s="5" t="str">
        <f>VLOOKUP(Tabla1[[#This Row],[RUC]],[1]ENTIDADES!$A$2:$I$191,4,0)</f>
        <v>ZONA 9</v>
      </c>
      <c r="F236" s="5" t="s">
        <v>510</v>
      </c>
      <c r="G236" s="5" t="s">
        <v>1661</v>
      </c>
      <c r="H236" s="29" t="s">
        <v>2771</v>
      </c>
      <c r="I236" s="5">
        <v>1</v>
      </c>
      <c r="J236" s="4">
        <v>1</v>
      </c>
      <c r="K236" s="5" t="s">
        <v>55</v>
      </c>
      <c r="L236" s="5" t="s">
        <v>2773</v>
      </c>
      <c r="M236" s="4">
        <v>6</v>
      </c>
      <c r="N236" s="5" t="s">
        <v>2744</v>
      </c>
      <c r="O236" s="5" t="s">
        <v>224</v>
      </c>
      <c r="P236" s="5" t="s">
        <v>2223</v>
      </c>
      <c r="Q236" s="6">
        <v>0</v>
      </c>
      <c r="R236" s="6">
        <v>25</v>
      </c>
      <c r="S236" s="6">
        <v>25</v>
      </c>
      <c r="T236" s="6">
        <v>25</v>
      </c>
      <c r="U236" s="6">
        <v>25</v>
      </c>
      <c r="V236" s="6">
        <v>100</v>
      </c>
      <c r="W236" s="6">
        <v>25</v>
      </c>
      <c r="X236" s="6">
        <v>25</v>
      </c>
      <c r="Y236" s="6">
        <v>25</v>
      </c>
      <c r="Z236" s="6">
        <v>25</v>
      </c>
      <c r="AA236" s="6">
        <v>100</v>
      </c>
      <c r="AB236" s="21">
        <f t="shared" si="19"/>
        <v>1</v>
      </c>
      <c r="AC236" s="23">
        <f t="shared" si="20"/>
        <v>1</v>
      </c>
      <c r="AD236" s="24" t="str">
        <f t="shared" si="21"/>
        <v>85% a 100%</v>
      </c>
      <c r="AE236" s="26" t="str">
        <f t="shared" si="22"/>
        <v>176000112000156</v>
      </c>
      <c r="AF236" s="26" t="str">
        <f>VLOOKUP(Tabla1[[#This Row],[RUC PROGRAMAS]],Tabla13[[RUC PROGRAMAS]:[Codificado Reportado
USD]],1,0)</f>
        <v>176000112000156</v>
      </c>
      <c r="AG236" s="6">
        <v>50417321.909999996</v>
      </c>
      <c r="AH236" s="6">
        <v>48712260.409999996</v>
      </c>
      <c r="AI236" s="21">
        <f t="shared" si="23"/>
        <v>0.96618103787734488</v>
      </c>
      <c r="AJ236" s="26" t="str">
        <f t="shared" si="24"/>
        <v>85% a 100%</v>
      </c>
      <c r="AK236" s="6">
        <v>50417321.910000011</v>
      </c>
      <c r="AL236" s="6">
        <v>48712260.410000004</v>
      </c>
      <c r="AM236" s="5" t="s">
        <v>2039</v>
      </c>
      <c r="AN236" s="5" t="s">
        <v>2090</v>
      </c>
      <c r="AO236" s="5" t="s">
        <v>2082</v>
      </c>
      <c r="AP236" s="5" t="s">
        <v>1871</v>
      </c>
      <c r="AQ236" s="5" t="s">
        <v>2059</v>
      </c>
      <c r="AR236" s="5" t="s">
        <v>2305</v>
      </c>
      <c r="AS236" s="7">
        <v>44587.610115740703</v>
      </c>
      <c r="AT236" s="10"/>
    </row>
    <row r="237" spans="1:46" s="1" customFormat="1" ht="50" customHeight="1">
      <c r="A237" s="9">
        <v>2021</v>
      </c>
      <c r="B237" s="5" t="s">
        <v>1070</v>
      </c>
      <c r="C237" s="5" t="str">
        <f>VLOOKUP(Tabla1[[#This Row],[RUC]],[1]ENTIDADES!$A$2:$I$191,2,0)</f>
        <v>GABINETE SECTORIAL SOCIAL</v>
      </c>
      <c r="D237" s="5" t="s">
        <v>1150</v>
      </c>
      <c r="E237" s="5" t="str">
        <f>VLOOKUP(Tabla1[[#This Row],[RUC]],[1]ENTIDADES!$A$2:$I$191,4,0)</f>
        <v>ZONA 9</v>
      </c>
      <c r="F237" s="5" t="s">
        <v>2029</v>
      </c>
      <c r="G237" s="5" t="s">
        <v>2413</v>
      </c>
      <c r="H237" s="29" t="s">
        <v>2771</v>
      </c>
      <c r="I237" s="5">
        <v>1</v>
      </c>
      <c r="J237" s="4">
        <v>1</v>
      </c>
      <c r="K237" s="5" t="s">
        <v>55</v>
      </c>
      <c r="L237" s="5" t="s">
        <v>2773</v>
      </c>
      <c r="M237" s="4">
        <v>6</v>
      </c>
      <c r="N237" s="5" t="s">
        <v>2744</v>
      </c>
      <c r="O237" s="5" t="s">
        <v>1225</v>
      </c>
      <c r="P237" s="5" t="s">
        <v>1493</v>
      </c>
      <c r="Q237" s="6">
        <v>0</v>
      </c>
      <c r="R237" s="6">
        <v>0</v>
      </c>
      <c r="S237" s="6">
        <v>20</v>
      </c>
      <c r="T237" s="6">
        <v>20</v>
      </c>
      <c r="U237" s="6">
        <v>18</v>
      </c>
      <c r="V237" s="6">
        <v>58</v>
      </c>
      <c r="W237" s="6">
        <v>0</v>
      </c>
      <c r="X237" s="6">
        <v>0</v>
      </c>
      <c r="Y237" s="6">
        <v>15</v>
      </c>
      <c r="Z237" s="6">
        <v>57.5</v>
      </c>
      <c r="AA237" s="6">
        <v>72.5</v>
      </c>
      <c r="AB237" s="21">
        <f t="shared" si="19"/>
        <v>1.25</v>
      </c>
      <c r="AC237" s="23">
        <f t="shared" si="20"/>
        <v>1</v>
      </c>
      <c r="AD237" s="24" t="str">
        <f t="shared" si="21"/>
        <v>85% a 100%</v>
      </c>
      <c r="AE237" s="26" t="str">
        <f t="shared" si="22"/>
        <v>176000112000157</v>
      </c>
      <c r="AF237" s="26" t="str">
        <f>VLOOKUP(Tabla1[[#This Row],[RUC PROGRAMAS]],Tabla13[[RUC PROGRAMAS]:[Codificado Reportado
USD]],1,0)</f>
        <v>176000112000157</v>
      </c>
      <c r="AG237" s="6">
        <v>14333995.51</v>
      </c>
      <c r="AH237" s="6">
        <v>13261189.060000001</v>
      </c>
      <c r="AI237" s="21">
        <f t="shared" si="23"/>
        <v>0.92515649602013872</v>
      </c>
      <c r="AJ237" s="26" t="str">
        <f t="shared" si="24"/>
        <v>85% a 100%</v>
      </c>
      <c r="AK237" s="6">
        <v>14333995.509999996</v>
      </c>
      <c r="AL237" s="6">
        <v>13261189.059999995</v>
      </c>
      <c r="AM237" s="5" t="s">
        <v>2300</v>
      </c>
      <c r="AN237" s="5" t="s">
        <v>386</v>
      </c>
      <c r="AO237" s="5" t="s">
        <v>1264</v>
      </c>
      <c r="AP237" s="5" t="s">
        <v>321</v>
      </c>
      <c r="AQ237" s="5" t="s">
        <v>2059</v>
      </c>
      <c r="AR237" s="5" t="s">
        <v>2305</v>
      </c>
      <c r="AS237" s="7">
        <v>44588.404386574097</v>
      </c>
      <c r="AT237" s="10"/>
    </row>
    <row r="238" spans="1:46" s="1" customFormat="1" ht="50" customHeight="1">
      <c r="A238" s="9">
        <v>2021</v>
      </c>
      <c r="B238" s="5" t="s">
        <v>1070</v>
      </c>
      <c r="C238" s="5" t="str">
        <f>VLOOKUP(Tabla1[[#This Row],[RUC]],[1]ENTIDADES!$A$2:$I$191,2,0)</f>
        <v>GABINETE SECTORIAL SOCIAL</v>
      </c>
      <c r="D238" s="5" t="s">
        <v>1150</v>
      </c>
      <c r="E238" s="5" t="str">
        <f>VLOOKUP(Tabla1[[#This Row],[RUC]],[1]ENTIDADES!$A$2:$I$191,4,0)</f>
        <v>ZONA 9</v>
      </c>
      <c r="F238" s="5" t="s">
        <v>443</v>
      </c>
      <c r="G238" s="5" t="s">
        <v>1132</v>
      </c>
      <c r="H238" s="29" t="s">
        <v>2771</v>
      </c>
      <c r="I238" s="5">
        <v>1</v>
      </c>
      <c r="J238" s="4">
        <v>1</v>
      </c>
      <c r="K238" s="5" t="s">
        <v>55</v>
      </c>
      <c r="L238" s="5" t="s">
        <v>2773</v>
      </c>
      <c r="M238" s="4">
        <v>6</v>
      </c>
      <c r="N238" s="5" t="s">
        <v>2744</v>
      </c>
      <c r="O238" s="5" t="s">
        <v>1642</v>
      </c>
      <c r="P238" s="5" t="s">
        <v>1493</v>
      </c>
      <c r="Q238" s="6">
        <v>111440</v>
      </c>
      <c r="R238" s="6">
        <v>30010</v>
      </c>
      <c r="S238" s="6">
        <v>30010</v>
      </c>
      <c r="T238" s="6">
        <v>30010</v>
      </c>
      <c r="U238" s="6">
        <v>30010</v>
      </c>
      <c r="V238" s="6">
        <v>120040</v>
      </c>
      <c r="W238" s="6">
        <v>32615</v>
      </c>
      <c r="X238" s="6">
        <v>38362</v>
      </c>
      <c r="Y238" s="6">
        <v>40432</v>
      </c>
      <c r="Z238" s="6">
        <v>35219</v>
      </c>
      <c r="AA238" s="6">
        <v>146628</v>
      </c>
      <c r="AB238" s="21">
        <f t="shared" si="19"/>
        <v>1.2214928357214261</v>
      </c>
      <c r="AC238" s="23">
        <f t="shared" si="20"/>
        <v>1</v>
      </c>
      <c r="AD238" s="24" t="str">
        <f t="shared" si="21"/>
        <v>85% a 100%</v>
      </c>
      <c r="AE238" s="26" t="str">
        <f t="shared" si="22"/>
        <v>176000112000158</v>
      </c>
      <c r="AF238" s="26" t="str">
        <f>VLOOKUP(Tabla1[[#This Row],[RUC PROGRAMAS]],Tabla13[[RUC PROGRAMAS]:[Codificado Reportado
USD]],1,0)</f>
        <v>176000112000158</v>
      </c>
      <c r="AG238" s="6">
        <v>378890417.02999997</v>
      </c>
      <c r="AH238" s="6">
        <v>371568250.98000002</v>
      </c>
      <c r="AI238" s="21">
        <f t="shared" si="23"/>
        <v>0.98067471300172737</v>
      </c>
      <c r="AJ238" s="26" t="str">
        <f t="shared" si="24"/>
        <v>85% a 100%</v>
      </c>
      <c r="AK238" s="6">
        <v>378890417.02999997</v>
      </c>
      <c r="AL238" s="6">
        <v>371568250.97999996</v>
      </c>
      <c r="AM238" s="5" t="s">
        <v>88</v>
      </c>
      <c r="AN238" s="5" t="s">
        <v>363</v>
      </c>
      <c r="AO238" s="5" t="s">
        <v>485</v>
      </c>
      <c r="AP238" s="5" t="s">
        <v>528</v>
      </c>
      <c r="AQ238" s="5" t="s">
        <v>2059</v>
      </c>
      <c r="AR238" s="5" t="s">
        <v>2305</v>
      </c>
      <c r="AS238" s="7">
        <v>44587.683101851799</v>
      </c>
      <c r="AT238" s="10"/>
    </row>
    <row r="239" spans="1:46" s="1" customFormat="1" ht="50" customHeight="1">
      <c r="A239" s="9">
        <v>2021</v>
      </c>
      <c r="B239" s="5" t="s">
        <v>1070</v>
      </c>
      <c r="C239" s="5" t="str">
        <f>VLOOKUP(Tabla1[[#This Row],[RUC]],[1]ENTIDADES!$A$2:$I$191,2,0)</f>
        <v>GABINETE SECTORIAL SOCIAL</v>
      </c>
      <c r="D239" s="5" t="s">
        <v>1150</v>
      </c>
      <c r="E239" s="5" t="str">
        <f>VLOOKUP(Tabla1[[#This Row],[RUC]],[1]ENTIDADES!$A$2:$I$191,4,0)</f>
        <v>ZONA 9</v>
      </c>
      <c r="F239" s="5" t="s">
        <v>2381</v>
      </c>
      <c r="G239" s="5" t="s">
        <v>512</v>
      </c>
      <c r="H239" s="29" t="s">
        <v>2771</v>
      </c>
      <c r="I239" s="5">
        <v>1</v>
      </c>
      <c r="J239" s="4">
        <v>1</v>
      </c>
      <c r="K239" s="5" t="s">
        <v>55</v>
      </c>
      <c r="L239" s="5" t="s">
        <v>2773</v>
      </c>
      <c r="M239" s="4">
        <v>6</v>
      </c>
      <c r="N239" s="5" t="s">
        <v>2744</v>
      </c>
      <c r="O239" s="5" t="s">
        <v>89</v>
      </c>
      <c r="P239" s="5" t="s">
        <v>1600</v>
      </c>
      <c r="Q239" s="6">
        <v>0</v>
      </c>
      <c r="R239" s="6">
        <v>0</v>
      </c>
      <c r="S239" s="6">
        <v>0</v>
      </c>
      <c r="T239" s="6">
        <v>0</v>
      </c>
      <c r="U239" s="6">
        <v>0</v>
      </c>
      <c r="V239" s="6">
        <v>0</v>
      </c>
      <c r="W239" s="6">
        <v>0</v>
      </c>
      <c r="X239" s="6">
        <v>0</v>
      </c>
      <c r="Y239" s="6">
        <v>0</v>
      </c>
      <c r="Z239" s="6">
        <v>0</v>
      </c>
      <c r="AA239" s="6">
        <v>0</v>
      </c>
      <c r="AB239" s="21" t="e">
        <f t="shared" si="19"/>
        <v>#DIV/0!</v>
      </c>
      <c r="AC239" s="23" t="e">
        <f t="shared" si="20"/>
        <v>#DIV/0!</v>
      </c>
      <c r="AD239" s="24" t="e">
        <f t="shared" si="21"/>
        <v>#DIV/0!</v>
      </c>
      <c r="AE239" s="26" t="str">
        <f t="shared" si="22"/>
        <v>176000112000185</v>
      </c>
      <c r="AF239" s="26" t="e">
        <f>VLOOKUP(Tabla1[[#This Row],[RUC PROGRAMAS]],Tabla13[[RUC PROGRAMAS]:[Codificado Reportado
USD]],1,0)</f>
        <v>#N/A</v>
      </c>
      <c r="AG239" s="6">
        <v>0</v>
      </c>
      <c r="AH239" s="6">
        <v>0</v>
      </c>
      <c r="AI239" s="21" t="e">
        <f t="shared" si="23"/>
        <v>#DIV/0!</v>
      </c>
      <c r="AJ239" s="26" t="e">
        <f t="shared" si="24"/>
        <v>#DIV/0!</v>
      </c>
      <c r="AK239" s="6">
        <v>0</v>
      </c>
      <c r="AL239" s="6">
        <v>0</v>
      </c>
      <c r="AM239" s="5" t="s">
        <v>957</v>
      </c>
      <c r="AN239" s="5" t="s">
        <v>5</v>
      </c>
      <c r="AO239" s="5" t="s">
        <v>5</v>
      </c>
      <c r="AP239" s="5" t="s">
        <v>5</v>
      </c>
      <c r="AQ239" s="5" t="s">
        <v>2059</v>
      </c>
      <c r="AR239" s="5" t="s">
        <v>2305</v>
      </c>
      <c r="AS239" s="7">
        <v>44588.360104166699</v>
      </c>
      <c r="AT239" s="10"/>
    </row>
    <row r="240" spans="1:46" s="1" customFormat="1" ht="50" customHeight="1">
      <c r="A240" s="9">
        <v>2021</v>
      </c>
      <c r="B240" s="5" t="s">
        <v>1070</v>
      </c>
      <c r="C240" s="5" t="str">
        <f>VLOOKUP(Tabla1[[#This Row],[RUC]],[1]ENTIDADES!$A$2:$I$191,2,0)</f>
        <v>GABINETE SECTORIAL SOCIAL</v>
      </c>
      <c r="D240" s="5" t="s">
        <v>1150</v>
      </c>
      <c r="E240" s="5" t="str">
        <f>VLOOKUP(Tabla1[[#This Row],[RUC]],[1]ENTIDADES!$A$2:$I$191,4,0)</f>
        <v>ZONA 9</v>
      </c>
      <c r="F240" s="5" t="s">
        <v>246</v>
      </c>
      <c r="G240" s="5" t="s">
        <v>2542</v>
      </c>
      <c r="H240" s="29" t="s">
        <v>2771</v>
      </c>
      <c r="I240" s="5">
        <v>1</v>
      </c>
      <c r="J240" s="4">
        <v>1</v>
      </c>
      <c r="K240" s="5" t="s">
        <v>55</v>
      </c>
      <c r="L240" s="5" t="s">
        <v>2773</v>
      </c>
      <c r="M240" s="4">
        <v>6</v>
      </c>
      <c r="N240" s="5" t="s">
        <v>2744</v>
      </c>
      <c r="O240" s="5" t="s">
        <v>1964</v>
      </c>
      <c r="P240" s="5" t="s">
        <v>1493</v>
      </c>
      <c r="Q240" s="6">
        <v>199446</v>
      </c>
      <c r="R240" s="6">
        <v>33432</v>
      </c>
      <c r="S240" s="6">
        <v>60000</v>
      </c>
      <c r="T240" s="6">
        <v>60000</v>
      </c>
      <c r="U240" s="6">
        <v>60000</v>
      </c>
      <c r="V240" s="6">
        <v>213432</v>
      </c>
      <c r="W240" s="6">
        <v>33432</v>
      </c>
      <c r="X240" s="6">
        <v>0</v>
      </c>
      <c r="Y240" s="6">
        <v>192493</v>
      </c>
      <c r="Z240" s="6">
        <v>40865</v>
      </c>
      <c r="AA240" s="6">
        <v>266790</v>
      </c>
      <c r="AB240" s="21">
        <f t="shared" si="19"/>
        <v>1.25</v>
      </c>
      <c r="AC240" s="23">
        <f t="shared" si="20"/>
        <v>1</v>
      </c>
      <c r="AD240" s="24" t="str">
        <f t="shared" si="21"/>
        <v>85% a 100%</v>
      </c>
      <c r="AE240" s="26" t="str">
        <f t="shared" si="22"/>
        <v>176000112000190</v>
      </c>
      <c r="AF240" s="26" t="str">
        <f>VLOOKUP(Tabla1[[#This Row],[RUC PROGRAMAS]],Tabla13[[RUC PROGRAMAS]:[Codificado Reportado
USD]],1,0)</f>
        <v>176000112000190</v>
      </c>
      <c r="AG240" s="6">
        <v>1448827595.72</v>
      </c>
      <c r="AH240" s="6">
        <v>1441019743.1600001</v>
      </c>
      <c r="AI240" s="21">
        <f t="shared" si="23"/>
        <v>0.99461091672807367</v>
      </c>
      <c r="AJ240" s="26" t="str">
        <f t="shared" si="24"/>
        <v>85% a 100%</v>
      </c>
      <c r="AK240" s="6">
        <v>1448827595.7200003</v>
      </c>
      <c r="AL240" s="6">
        <v>1441019743.1600006</v>
      </c>
      <c r="AM240" s="5" t="s">
        <v>1763</v>
      </c>
      <c r="AN240" s="5" t="s">
        <v>1895</v>
      </c>
      <c r="AO240" s="5" t="s">
        <v>672</v>
      </c>
      <c r="AP240" s="5" t="s">
        <v>1543</v>
      </c>
      <c r="AQ240" s="5" t="s">
        <v>2059</v>
      </c>
      <c r="AR240" s="5" t="s">
        <v>2305</v>
      </c>
      <c r="AS240" s="7">
        <v>44588.361504629604</v>
      </c>
      <c r="AT240" s="10"/>
    </row>
    <row r="241" spans="1:46" s="1" customFormat="1" ht="50" customHeight="1">
      <c r="A241" s="9">
        <v>2021</v>
      </c>
      <c r="B241" s="5" t="s">
        <v>1070</v>
      </c>
      <c r="C241" s="5" t="str">
        <f>VLOOKUP(Tabla1[[#This Row],[RUC]],[1]ENTIDADES!$A$2:$I$191,2,0)</f>
        <v>GABINETE SECTORIAL SOCIAL</v>
      </c>
      <c r="D241" s="5" t="s">
        <v>1150</v>
      </c>
      <c r="E241" s="5" t="str">
        <f>VLOOKUP(Tabla1[[#This Row],[RUC]],[1]ENTIDADES!$A$2:$I$191,4,0)</f>
        <v>ZONA 9</v>
      </c>
      <c r="F241" s="5" t="s">
        <v>1980</v>
      </c>
      <c r="G241" s="5" t="s">
        <v>1322</v>
      </c>
      <c r="H241" s="29" t="s">
        <v>2771</v>
      </c>
      <c r="I241" s="5">
        <v>1</v>
      </c>
      <c r="J241" s="4">
        <v>1</v>
      </c>
      <c r="K241" s="5" t="s">
        <v>55</v>
      </c>
      <c r="L241" s="5" t="s">
        <v>2773</v>
      </c>
      <c r="M241" s="4">
        <v>6</v>
      </c>
      <c r="N241" s="5" t="s">
        <v>2744</v>
      </c>
      <c r="O241" s="5" t="s">
        <v>89</v>
      </c>
      <c r="P241" s="5" t="s">
        <v>1600</v>
      </c>
      <c r="Q241" s="6">
        <v>0</v>
      </c>
      <c r="R241" s="6">
        <v>0</v>
      </c>
      <c r="S241" s="6">
        <v>0</v>
      </c>
      <c r="T241" s="6">
        <v>0</v>
      </c>
      <c r="U241" s="6">
        <v>0</v>
      </c>
      <c r="V241" s="6">
        <v>0</v>
      </c>
      <c r="W241" s="6">
        <v>0</v>
      </c>
      <c r="X241" s="6">
        <v>0</v>
      </c>
      <c r="Y241" s="6">
        <v>0</v>
      </c>
      <c r="Z241" s="6">
        <v>0</v>
      </c>
      <c r="AA241" s="6">
        <v>0</v>
      </c>
      <c r="AB241" s="21" t="e">
        <f t="shared" si="19"/>
        <v>#DIV/0!</v>
      </c>
      <c r="AC241" s="23" t="e">
        <f t="shared" si="20"/>
        <v>#DIV/0!</v>
      </c>
      <c r="AD241" s="24" t="e">
        <f t="shared" si="21"/>
        <v>#DIV/0!</v>
      </c>
      <c r="AE241" s="26" t="str">
        <f t="shared" si="22"/>
        <v>176000112000197</v>
      </c>
      <c r="AF241" s="26" t="e">
        <f>VLOOKUP(Tabla1[[#This Row],[RUC PROGRAMAS]],Tabla13[[RUC PROGRAMAS]:[Codificado Reportado
USD]],1,0)</f>
        <v>#N/A</v>
      </c>
      <c r="AG241" s="6">
        <v>0</v>
      </c>
      <c r="AH241" s="6">
        <v>0</v>
      </c>
      <c r="AI241" s="21" t="e">
        <f t="shared" si="23"/>
        <v>#DIV/0!</v>
      </c>
      <c r="AJ241" s="26" t="e">
        <f t="shared" si="24"/>
        <v>#DIV/0!</v>
      </c>
      <c r="AK241" s="6">
        <v>0</v>
      </c>
      <c r="AL241" s="6">
        <v>0</v>
      </c>
      <c r="AM241" s="5" t="s">
        <v>957</v>
      </c>
      <c r="AN241" s="5" t="s">
        <v>28</v>
      </c>
      <c r="AO241" s="5" t="s">
        <v>28</v>
      </c>
      <c r="AP241" s="5" t="s">
        <v>28</v>
      </c>
      <c r="AQ241" s="5" t="s">
        <v>2059</v>
      </c>
      <c r="AR241" s="5" t="s">
        <v>2305</v>
      </c>
      <c r="AS241" s="7">
        <v>44586.393657407403</v>
      </c>
      <c r="AT241" s="10"/>
    </row>
    <row r="242" spans="1:46" s="1" customFormat="1" ht="50" customHeight="1">
      <c r="A242" s="9">
        <v>2021</v>
      </c>
      <c r="B242" s="5" t="s">
        <v>2024</v>
      </c>
      <c r="C242" s="5" t="str">
        <f>VLOOKUP(Tabla1[[#This Row],[RUC]],[1]ENTIDADES!$A$2:$I$191,2,0)</f>
        <v>GABINETE SECTORIAL ECONÓMICO</v>
      </c>
      <c r="D242" s="5" t="s">
        <v>924</v>
      </c>
      <c r="E242" s="5" t="str">
        <f>VLOOKUP(Tabla1[[#This Row],[RUC]],[1]ENTIDADES!$A$2:$I$191,4,0)</f>
        <v>ZONA 9</v>
      </c>
      <c r="F242" s="5" t="s">
        <v>2220</v>
      </c>
      <c r="G242" s="5" t="s">
        <v>748</v>
      </c>
      <c r="H242" s="29" t="s">
        <v>2770</v>
      </c>
      <c r="I242" s="5">
        <v>3</v>
      </c>
      <c r="J242" s="4">
        <v>7</v>
      </c>
      <c r="K242" s="5" t="s">
        <v>2274</v>
      </c>
      <c r="L242" s="5" t="s">
        <v>2773</v>
      </c>
      <c r="M242" s="4">
        <v>7</v>
      </c>
      <c r="N242" s="5" t="s">
        <v>1823</v>
      </c>
      <c r="O242" s="5" t="s">
        <v>2185</v>
      </c>
      <c r="P242" s="5" t="s">
        <v>2125</v>
      </c>
      <c r="Q242" s="6">
        <v>100</v>
      </c>
      <c r="R242" s="6">
        <v>25</v>
      </c>
      <c r="S242" s="6">
        <v>25</v>
      </c>
      <c r="T242" s="6">
        <v>25</v>
      </c>
      <c r="U242" s="6">
        <v>25</v>
      </c>
      <c r="V242" s="6">
        <v>100</v>
      </c>
      <c r="W242" s="6">
        <v>25</v>
      </c>
      <c r="X242" s="6">
        <v>25</v>
      </c>
      <c r="Y242" s="6">
        <v>25</v>
      </c>
      <c r="Z242" s="6">
        <v>25</v>
      </c>
      <c r="AA242" s="6">
        <v>100</v>
      </c>
      <c r="AB242" s="21">
        <f t="shared" si="19"/>
        <v>1</v>
      </c>
      <c r="AC242" s="23">
        <f t="shared" si="20"/>
        <v>1</v>
      </c>
      <c r="AD242" s="24" t="str">
        <f t="shared" si="21"/>
        <v>85% a 100%</v>
      </c>
      <c r="AE242" s="26" t="str">
        <f t="shared" si="22"/>
        <v>176815124000101</v>
      </c>
      <c r="AF242" s="26" t="str">
        <f>VLOOKUP(Tabla1[[#This Row],[RUC PROGRAMAS]],Tabla13[[RUC PROGRAMAS]:[Codificado Reportado
USD]],1,0)</f>
        <v>176815124000101</v>
      </c>
      <c r="AG242" s="6">
        <v>3693899.54</v>
      </c>
      <c r="AH242" s="6">
        <v>3565427.51</v>
      </c>
      <c r="AI242" s="21">
        <f t="shared" si="23"/>
        <v>0.96522048620737522</v>
      </c>
      <c r="AJ242" s="26" t="str">
        <f t="shared" si="24"/>
        <v>85% a 100%</v>
      </c>
      <c r="AK242" s="6">
        <v>3693899.54</v>
      </c>
      <c r="AL242" s="6">
        <v>3565427.51</v>
      </c>
      <c r="AM242" s="5" t="s">
        <v>1715</v>
      </c>
      <c r="AN242" s="5" t="s">
        <v>1542</v>
      </c>
      <c r="AO242" s="5" t="s">
        <v>1513</v>
      </c>
      <c r="AP242" s="5" t="s">
        <v>707</v>
      </c>
      <c r="AQ242" s="5" t="s">
        <v>1530</v>
      </c>
      <c r="AR242" s="5" t="s">
        <v>2738</v>
      </c>
      <c r="AS242" s="7">
        <v>44587.502152777801</v>
      </c>
      <c r="AT242" s="10"/>
    </row>
    <row r="243" spans="1:46" s="1" customFormat="1" ht="50" customHeight="1">
      <c r="A243" s="9">
        <v>2021</v>
      </c>
      <c r="B243" s="5" t="s">
        <v>2024</v>
      </c>
      <c r="C243" s="5" t="str">
        <f>VLOOKUP(Tabla1[[#This Row],[RUC]],[1]ENTIDADES!$A$2:$I$191,2,0)</f>
        <v>GABINETE SECTORIAL ECONÓMICO</v>
      </c>
      <c r="D243" s="5" t="s">
        <v>924</v>
      </c>
      <c r="E243" s="5" t="str">
        <f>VLOOKUP(Tabla1[[#This Row],[RUC]],[1]ENTIDADES!$A$2:$I$191,4,0)</f>
        <v>ZONA 9</v>
      </c>
      <c r="F243" s="5" t="s">
        <v>1631</v>
      </c>
      <c r="G243" s="5" t="s">
        <v>792</v>
      </c>
      <c r="H243" s="29" t="s">
        <v>2771</v>
      </c>
      <c r="I243" s="5">
        <v>2</v>
      </c>
      <c r="J243" s="4">
        <v>5</v>
      </c>
      <c r="K243" s="5" t="s">
        <v>2602</v>
      </c>
      <c r="L243" s="5" t="s">
        <v>2773</v>
      </c>
      <c r="M243" s="4">
        <v>5</v>
      </c>
      <c r="N243" s="5" t="s">
        <v>1388</v>
      </c>
      <c r="O243" s="5" t="s">
        <v>2446</v>
      </c>
      <c r="P243" s="5" t="s">
        <v>227</v>
      </c>
      <c r="Q243" s="6">
        <v>22020</v>
      </c>
      <c r="R243" s="6">
        <v>56715</v>
      </c>
      <c r="S243" s="6">
        <v>5316</v>
      </c>
      <c r="T243" s="6">
        <v>5316</v>
      </c>
      <c r="U243" s="6">
        <v>5316</v>
      </c>
      <c r="V243" s="6">
        <v>72663</v>
      </c>
      <c r="W243" s="6">
        <v>59056</v>
      </c>
      <c r="X243" s="6">
        <v>5508</v>
      </c>
      <c r="Y243" s="6">
        <v>6259</v>
      </c>
      <c r="Z243" s="6">
        <v>6591</v>
      </c>
      <c r="AA243" s="6">
        <v>77414</v>
      </c>
      <c r="AB243" s="21">
        <f t="shared" si="19"/>
        <v>1.0653840331392868</v>
      </c>
      <c r="AC243" s="23">
        <f t="shared" si="20"/>
        <v>1</v>
      </c>
      <c r="AD243" s="24" t="str">
        <f t="shared" si="21"/>
        <v>85% a 100%</v>
      </c>
      <c r="AE243" s="26" t="str">
        <f t="shared" si="22"/>
        <v>176815124000155</v>
      </c>
      <c r="AF243" s="26" t="str">
        <f>VLOOKUP(Tabla1[[#This Row],[RUC PROGRAMAS]],Tabla13[[RUC PROGRAMAS]:[Codificado Reportado
USD]],1,0)</f>
        <v>176815124000155</v>
      </c>
      <c r="AG243" s="6">
        <v>611458.55000000005</v>
      </c>
      <c r="AH243" s="6">
        <v>611458.55000000005</v>
      </c>
      <c r="AI243" s="21">
        <f t="shared" si="23"/>
        <v>1</v>
      </c>
      <c r="AJ243" s="26" t="str">
        <f t="shared" si="24"/>
        <v>85% a 100%</v>
      </c>
      <c r="AK243" s="6">
        <v>611458.54999999993</v>
      </c>
      <c r="AL243" s="6">
        <v>611458.54999999993</v>
      </c>
      <c r="AM243" s="5" t="s">
        <v>380</v>
      </c>
      <c r="AN243" s="5" t="s">
        <v>1628</v>
      </c>
      <c r="AO243" s="5" t="s">
        <v>548</v>
      </c>
      <c r="AP243" s="5" t="s">
        <v>1215</v>
      </c>
      <c r="AQ243" s="5" t="s">
        <v>1530</v>
      </c>
      <c r="AR243" s="5" t="s">
        <v>2738</v>
      </c>
      <c r="AS243" s="7">
        <v>44587.496481481503</v>
      </c>
      <c r="AT243" s="10"/>
    </row>
    <row r="244" spans="1:46" s="1" customFormat="1" ht="50" customHeight="1">
      <c r="A244" s="9">
        <v>2021</v>
      </c>
      <c r="B244" s="5" t="s">
        <v>2024</v>
      </c>
      <c r="C244" s="5" t="str">
        <f>VLOOKUP(Tabla1[[#This Row],[RUC]],[1]ENTIDADES!$A$2:$I$191,2,0)</f>
        <v>GABINETE SECTORIAL ECONÓMICO</v>
      </c>
      <c r="D244" s="5" t="s">
        <v>924</v>
      </c>
      <c r="E244" s="5" t="str">
        <f>VLOOKUP(Tabla1[[#This Row],[RUC]],[1]ENTIDADES!$A$2:$I$191,4,0)</f>
        <v>ZONA 9</v>
      </c>
      <c r="F244" s="5" t="s">
        <v>510</v>
      </c>
      <c r="G244" s="5" t="s">
        <v>2756</v>
      </c>
      <c r="H244" s="29" t="s">
        <v>2771</v>
      </c>
      <c r="I244" s="5">
        <v>3</v>
      </c>
      <c r="J244" s="4">
        <v>7</v>
      </c>
      <c r="K244" s="5" t="s">
        <v>2274</v>
      </c>
      <c r="L244" s="5" t="s">
        <v>2773</v>
      </c>
      <c r="M244" s="4">
        <v>7</v>
      </c>
      <c r="N244" s="5" t="s">
        <v>1823</v>
      </c>
      <c r="O244" s="5" t="s">
        <v>1230</v>
      </c>
      <c r="P244" s="5" t="s">
        <v>2125</v>
      </c>
      <c r="Q244" s="6">
        <v>0</v>
      </c>
      <c r="R244" s="6">
        <v>0</v>
      </c>
      <c r="S244" s="6">
        <v>5</v>
      </c>
      <c r="T244" s="6">
        <v>15</v>
      </c>
      <c r="U244" s="6">
        <v>60</v>
      </c>
      <c r="V244" s="6">
        <v>80</v>
      </c>
      <c r="W244" s="6">
        <v>0</v>
      </c>
      <c r="X244" s="6">
        <v>5</v>
      </c>
      <c r="Y244" s="6">
        <v>15</v>
      </c>
      <c r="Z244" s="6">
        <v>53</v>
      </c>
      <c r="AA244" s="6">
        <v>73</v>
      </c>
      <c r="AB244" s="21">
        <f t="shared" si="19"/>
        <v>0.91249999999999998</v>
      </c>
      <c r="AC244" s="23">
        <f t="shared" si="20"/>
        <v>0.91249999999999998</v>
      </c>
      <c r="AD244" s="24" t="str">
        <f t="shared" si="21"/>
        <v>85% a 100%</v>
      </c>
      <c r="AE244" s="26" t="str">
        <f t="shared" si="22"/>
        <v>176815124000156</v>
      </c>
      <c r="AF244" s="26" t="str">
        <f>VLOOKUP(Tabla1[[#This Row],[RUC PROGRAMAS]],Tabla13[[RUC PROGRAMAS]:[Codificado Reportado
USD]],1,0)</f>
        <v>176815124000156</v>
      </c>
      <c r="AG244" s="6">
        <v>935851.49</v>
      </c>
      <c r="AH244" s="6">
        <v>935851.49</v>
      </c>
      <c r="AI244" s="21">
        <f t="shared" si="23"/>
        <v>1</v>
      </c>
      <c r="AJ244" s="26" t="str">
        <f t="shared" si="24"/>
        <v>85% a 100%</v>
      </c>
      <c r="AK244" s="6">
        <v>935851.49</v>
      </c>
      <c r="AL244" s="6">
        <v>935851.49</v>
      </c>
      <c r="AM244" s="5" t="s">
        <v>621</v>
      </c>
      <c r="AN244" s="5" t="s">
        <v>2053</v>
      </c>
      <c r="AO244" s="5" t="s">
        <v>415</v>
      </c>
      <c r="AP244" s="5" t="s">
        <v>1712</v>
      </c>
      <c r="AQ244" s="5" t="s">
        <v>1530</v>
      </c>
      <c r="AR244" s="5" t="s">
        <v>2738</v>
      </c>
      <c r="AS244" s="7">
        <v>44587.4986921296</v>
      </c>
      <c r="AT244" s="10"/>
    </row>
    <row r="245" spans="1:46" s="1" customFormat="1" ht="50" customHeight="1">
      <c r="A245" s="9">
        <v>2021</v>
      </c>
      <c r="B245" s="5" t="s">
        <v>2024</v>
      </c>
      <c r="C245" s="5" t="str">
        <f>VLOOKUP(Tabla1[[#This Row],[RUC]],[1]ENTIDADES!$A$2:$I$191,2,0)</f>
        <v>GABINETE SECTORIAL ECONÓMICO</v>
      </c>
      <c r="D245" s="5" t="s">
        <v>924</v>
      </c>
      <c r="E245" s="5" t="str">
        <f>VLOOKUP(Tabla1[[#This Row],[RUC]],[1]ENTIDADES!$A$2:$I$191,4,0)</f>
        <v>ZONA 9</v>
      </c>
      <c r="F245" s="5" t="s">
        <v>2029</v>
      </c>
      <c r="G245" s="5" t="s">
        <v>2471</v>
      </c>
      <c r="H245" s="29" t="s">
        <v>2771</v>
      </c>
      <c r="I245" s="5">
        <v>2</v>
      </c>
      <c r="J245" s="4">
        <v>5</v>
      </c>
      <c r="K245" s="5" t="s">
        <v>2602</v>
      </c>
      <c r="L245" s="5" t="s">
        <v>2773</v>
      </c>
      <c r="M245" s="4">
        <v>5</v>
      </c>
      <c r="N245" s="5" t="s">
        <v>1388</v>
      </c>
      <c r="O245" s="5" t="s">
        <v>808</v>
      </c>
      <c r="P245" s="5" t="s">
        <v>2125</v>
      </c>
      <c r="Q245" s="6">
        <v>60</v>
      </c>
      <c r="R245" s="6">
        <v>0</v>
      </c>
      <c r="S245" s="6">
        <v>65</v>
      </c>
      <c r="T245" s="6">
        <v>0</v>
      </c>
      <c r="U245" s="6">
        <v>5</v>
      </c>
      <c r="V245" s="6">
        <v>70</v>
      </c>
      <c r="W245" s="6">
        <v>0</v>
      </c>
      <c r="X245" s="6">
        <v>60.74</v>
      </c>
      <c r="Y245" s="6">
        <v>0</v>
      </c>
      <c r="Z245" s="6">
        <v>15.18</v>
      </c>
      <c r="AA245" s="6">
        <v>75.92</v>
      </c>
      <c r="AB245" s="21">
        <f t="shared" si="19"/>
        <v>1.0845714285714285</v>
      </c>
      <c r="AC245" s="23">
        <f t="shared" si="20"/>
        <v>1</v>
      </c>
      <c r="AD245" s="24" t="str">
        <f t="shared" si="21"/>
        <v>85% a 100%</v>
      </c>
      <c r="AE245" s="26" t="str">
        <f t="shared" si="22"/>
        <v>176815124000157</v>
      </c>
      <c r="AF245" s="26" t="str">
        <f>VLOOKUP(Tabla1[[#This Row],[RUC PROGRAMAS]],Tabla13[[RUC PROGRAMAS]:[Codificado Reportado
USD]],1,0)</f>
        <v>176815124000157</v>
      </c>
      <c r="AG245" s="6">
        <v>796811.01</v>
      </c>
      <c r="AH245" s="6">
        <v>796811.01</v>
      </c>
      <c r="AI245" s="21">
        <f t="shared" si="23"/>
        <v>1</v>
      </c>
      <c r="AJ245" s="26" t="str">
        <f t="shared" si="24"/>
        <v>85% a 100%</v>
      </c>
      <c r="AK245" s="6">
        <v>796811.01</v>
      </c>
      <c r="AL245" s="6">
        <v>796811.01</v>
      </c>
      <c r="AM245" s="5" t="s">
        <v>1084</v>
      </c>
      <c r="AN245" s="5" t="s">
        <v>655</v>
      </c>
      <c r="AO245" s="5" t="s">
        <v>814</v>
      </c>
      <c r="AP245" s="5" t="s">
        <v>2518</v>
      </c>
      <c r="AQ245" s="5" t="s">
        <v>1530</v>
      </c>
      <c r="AR245" s="5" t="s">
        <v>2738</v>
      </c>
      <c r="AS245" s="7">
        <v>44587.502673611103</v>
      </c>
      <c r="AT245" s="10"/>
    </row>
    <row r="246" spans="1:46" s="1" customFormat="1" ht="50" customHeight="1">
      <c r="A246" s="9">
        <v>2021</v>
      </c>
      <c r="B246" s="5" t="s">
        <v>1841</v>
      </c>
      <c r="C246" s="5" t="str">
        <f>VLOOKUP(Tabla1[[#This Row],[RUC]],[1]ENTIDADES!$A$2:$I$191,2,0)</f>
        <v>GABINETE SECTORIAL ECONÓMICO</v>
      </c>
      <c r="D246" s="5" t="s">
        <v>489</v>
      </c>
      <c r="E246" s="5" t="str">
        <f>VLOOKUP(Tabla1[[#This Row],[RUC]],[1]ENTIDADES!$A$2:$I$191,4,0)</f>
        <v>ZONA 9</v>
      </c>
      <c r="F246" s="5" t="s">
        <v>2220</v>
      </c>
      <c r="G246" s="5" t="s">
        <v>748</v>
      </c>
      <c r="H246" s="29" t="s">
        <v>2770</v>
      </c>
      <c r="I246" s="5">
        <v>3</v>
      </c>
      <c r="J246" s="4">
        <v>7</v>
      </c>
      <c r="K246" s="5" t="s">
        <v>2274</v>
      </c>
      <c r="L246" s="5" t="s">
        <v>2776</v>
      </c>
      <c r="M246" s="4">
        <v>14</v>
      </c>
      <c r="N246" s="5" t="s">
        <v>2573</v>
      </c>
      <c r="O246" s="5" t="s">
        <v>2185</v>
      </c>
      <c r="P246" s="5" t="s">
        <v>2125</v>
      </c>
      <c r="Q246" s="6">
        <v>85.52</v>
      </c>
      <c r="R246" s="6">
        <v>25</v>
      </c>
      <c r="S246" s="6">
        <v>25</v>
      </c>
      <c r="T246" s="6">
        <v>25</v>
      </c>
      <c r="U246" s="6">
        <v>25</v>
      </c>
      <c r="V246" s="6">
        <v>100</v>
      </c>
      <c r="W246" s="6">
        <v>20</v>
      </c>
      <c r="X246" s="6">
        <v>24.42</v>
      </c>
      <c r="Y246" s="6">
        <v>21.8</v>
      </c>
      <c r="Z246" s="6">
        <v>26.9</v>
      </c>
      <c r="AA246" s="6">
        <v>93.12</v>
      </c>
      <c r="AB246" s="21">
        <f t="shared" si="19"/>
        <v>0.93120000000000003</v>
      </c>
      <c r="AC246" s="23">
        <f t="shared" si="20"/>
        <v>0.93120000000000003</v>
      </c>
      <c r="AD246" s="24" t="str">
        <f t="shared" si="21"/>
        <v>85% a 100%</v>
      </c>
      <c r="AE246" s="26" t="str">
        <f t="shared" si="22"/>
        <v>176000171000101</v>
      </c>
      <c r="AF246" s="26" t="str">
        <f>VLOOKUP(Tabla1[[#This Row],[RUC PROGRAMAS]],Tabla13[[RUC PROGRAMAS]:[Codificado Reportado
USD]],1,0)</f>
        <v>176000171000101</v>
      </c>
      <c r="AG246" s="6">
        <v>41005396.460000001</v>
      </c>
      <c r="AH246" s="6">
        <v>38185002.460000001</v>
      </c>
      <c r="AI246" s="21">
        <f t="shared" si="23"/>
        <v>0.93121895546720923</v>
      </c>
      <c r="AJ246" s="26" t="str">
        <f t="shared" si="24"/>
        <v>85% a 100%</v>
      </c>
      <c r="AK246" s="6">
        <v>41005396.460000001</v>
      </c>
      <c r="AL246" s="6">
        <v>38185002.459999993</v>
      </c>
      <c r="AM246" s="5" t="s">
        <v>2085</v>
      </c>
      <c r="AN246" s="5" t="s">
        <v>2085</v>
      </c>
      <c r="AO246" s="5" t="s">
        <v>2085</v>
      </c>
      <c r="AP246" s="5" t="s">
        <v>894</v>
      </c>
      <c r="AQ246" s="5" t="s">
        <v>893</v>
      </c>
      <c r="AR246" s="5" t="s">
        <v>2153</v>
      </c>
      <c r="AS246" s="7">
        <v>44592.838437500002</v>
      </c>
      <c r="AT246" s="10"/>
    </row>
    <row r="247" spans="1:46" s="1" customFormat="1" ht="50" customHeight="1">
      <c r="A247" s="9">
        <v>2021</v>
      </c>
      <c r="B247" s="5" t="s">
        <v>1841</v>
      </c>
      <c r="C247" s="5" t="str">
        <f>VLOOKUP(Tabla1[[#This Row],[RUC]],[1]ENTIDADES!$A$2:$I$191,2,0)</f>
        <v>GABINETE SECTORIAL ECONÓMICO</v>
      </c>
      <c r="D247" s="5" t="s">
        <v>489</v>
      </c>
      <c r="E247" s="5" t="str">
        <f>VLOOKUP(Tabla1[[#This Row],[RUC]],[1]ENTIDADES!$A$2:$I$191,4,0)</f>
        <v>ZONA 9</v>
      </c>
      <c r="F247" s="5" t="s">
        <v>2621</v>
      </c>
      <c r="G247" s="5" t="s">
        <v>379</v>
      </c>
      <c r="H247" s="29" t="s">
        <v>2771</v>
      </c>
      <c r="I247" s="5">
        <v>2</v>
      </c>
      <c r="J247" s="4">
        <v>5</v>
      </c>
      <c r="K247" s="5" t="s">
        <v>2602</v>
      </c>
      <c r="L247" s="5" t="s">
        <v>2772</v>
      </c>
      <c r="M247" s="4">
        <v>2</v>
      </c>
      <c r="N247" s="5" t="s">
        <v>570</v>
      </c>
      <c r="O247" s="5" t="s">
        <v>1514</v>
      </c>
      <c r="P247" s="5" t="s">
        <v>2007</v>
      </c>
      <c r="Q247" s="6">
        <v>0</v>
      </c>
      <c r="R247" s="6">
        <v>0</v>
      </c>
      <c r="S247" s="6">
        <v>0</v>
      </c>
      <c r="T247" s="6">
        <v>0</v>
      </c>
      <c r="U247" s="6">
        <v>0</v>
      </c>
      <c r="V247" s="6">
        <v>0</v>
      </c>
      <c r="W247" s="6">
        <v>0</v>
      </c>
      <c r="X247" s="6">
        <v>0</v>
      </c>
      <c r="Y247" s="6">
        <v>0</v>
      </c>
      <c r="Z247" s="6">
        <v>0</v>
      </c>
      <c r="AA247" s="6">
        <v>0</v>
      </c>
      <c r="AB247" s="21" t="e">
        <f>AA247/V247</f>
        <v>#DIV/0!</v>
      </c>
      <c r="AC247" s="23" t="e">
        <f t="shared" si="20"/>
        <v>#DIV/0!</v>
      </c>
      <c r="AD247" s="24" t="e">
        <f t="shared" si="21"/>
        <v>#DIV/0!</v>
      </c>
      <c r="AE247" s="26" t="str">
        <f t="shared" si="22"/>
        <v>176000171000122</v>
      </c>
      <c r="AF247" s="26" t="e">
        <f>VLOOKUP(Tabla1[[#This Row],[RUC PROGRAMAS]],Tabla13[[RUC PROGRAMAS]:[Codificado Reportado
USD]],1,0)</f>
        <v>#N/A</v>
      </c>
      <c r="AG247" s="6">
        <v>0</v>
      </c>
      <c r="AH247" s="6">
        <v>0</v>
      </c>
      <c r="AI247" s="21" t="e">
        <f t="shared" si="23"/>
        <v>#DIV/0!</v>
      </c>
      <c r="AJ247" s="26" t="e">
        <f t="shared" si="24"/>
        <v>#DIV/0!</v>
      </c>
      <c r="AK247" s="6">
        <v>0</v>
      </c>
      <c r="AL247" s="6">
        <v>0</v>
      </c>
      <c r="AM247" s="5" t="s">
        <v>1514</v>
      </c>
      <c r="AN247" s="5" t="s">
        <v>1514</v>
      </c>
      <c r="AO247" s="5" t="s">
        <v>1514</v>
      </c>
      <c r="AP247" s="5" t="s">
        <v>1514</v>
      </c>
      <c r="AQ247" s="5" t="s">
        <v>893</v>
      </c>
      <c r="AR247" s="5" t="s">
        <v>2153</v>
      </c>
      <c r="AS247" s="7">
        <v>44592.827013888898</v>
      </c>
      <c r="AT247" s="10"/>
    </row>
    <row r="248" spans="1:46" s="1" customFormat="1" ht="50" customHeight="1">
      <c r="A248" s="9">
        <v>2021</v>
      </c>
      <c r="B248" s="5" t="s">
        <v>1841</v>
      </c>
      <c r="C248" s="5" t="str">
        <f>VLOOKUP(Tabla1[[#This Row],[RUC]],[1]ENTIDADES!$A$2:$I$191,2,0)</f>
        <v>GABINETE SECTORIAL ECONÓMICO</v>
      </c>
      <c r="D248" s="5" t="s">
        <v>489</v>
      </c>
      <c r="E248" s="5" t="str">
        <f>VLOOKUP(Tabla1[[#This Row],[RUC]],[1]ENTIDADES!$A$2:$I$191,4,0)</f>
        <v>ZONA 9</v>
      </c>
      <c r="F248" s="5" t="s">
        <v>1117</v>
      </c>
      <c r="G248" s="5" t="s">
        <v>2372</v>
      </c>
      <c r="H248" s="29" t="s">
        <v>2771</v>
      </c>
      <c r="I248" s="5">
        <v>2</v>
      </c>
      <c r="J248" s="4">
        <v>5</v>
      </c>
      <c r="K248" s="5" t="s">
        <v>2602</v>
      </c>
      <c r="L248" s="5" t="s">
        <v>2772</v>
      </c>
      <c r="M248" s="4">
        <v>2</v>
      </c>
      <c r="N248" s="5" t="s">
        <v>570</v>
      </c>
      <c r="O248" s="5" t="s">
        <v>1514</v>
      </c>
      <c r="P248" s="5" t="s">
        <v>2007</v>
      </c>
      <c r="Q248" s="6">
        <v>0</v>
      </c>
      <c r="R248" s="6">
        <v>0</v>
      </c>
      <c r="S248" s="6">
        <v>0</v>
      </c>
      <c r="T248" s="6">
        <v>0</v>
      </c>
      <c r="U248" s="6">
        <v>0</v>
      </c>
      <c r="V248" s="6">
        <v>0</v>
      </c>
      <c r="W248" s="6">
        <v>0</v>
      </c>
      <c r="X248" s="6">
        <v>0</v>
      </c>
      <c r="Y248" s="6">
        <v>0</v>
      </c>
      <c r="Z248" s="6">
        <v>0</v>
      </c>
      <c r="AA248" s="6">
        <v>0</v>
      </c>
      <c r="AB248" s="21" t="e">
        <f t="shared" si="19"/>
        <v>#DIV/0!</v>
      </c>
      <c r="AC248" s="23" t="e">
        <f t="shared" si="20"/>
        <v>#DIV/0!</v>
      </c>
      <c r="AD248" s="24" t="e">
        <f t="shared" si="21"/>
        <v>#DIV/0!</v>
      </c>
      <c r="AE248" s="26" t="str">
        <f t="shared" si="22"/>
        <v>176000171000123</v>
      </c>
      <c r="AF248" s="26" t="e">
        <f>VLOOKUP(Tabla1[[#This Row],[RUC PROGRAMAS]],Tabla13[[RUC PROGRAMAS]:[Codificado Reportado
USD]],1,0)</f>
        <v>#N/A</v>
      </c>
      <c r="AG248" s="6">
        <v>0</v>
      </c>
      <c r="AH248" s="6">
        <v>0</v>
      </c>
      <c r="AI248" s="21" t="e">
        <f t="shared" si="23"/>
        <v>#DIV/0!</v>
      </c>
      <c r="AJ248" s="26" t="e">
        <f t="shared" si="24"/>
        <v>#DIV/0!</v>
      </c>
      <c r="AK248" s="6">
        <v>0</v>
      </c>
      <c r="AL248" s="6">
        <v>0</v>
      </c>
      <c r="AM248" s="5" t="s">
        <v>1514</v>
      </c>
      <c r="AN248" s="5" t="s">
        <v>1514</v>
      </c>
      <c r="AO248" s="5" t="s">
        <v>1514</v>
      </c>
      <c r="AP248" s="5" t="s">
        <v>1514</v>
      </c>
      <c r="AQ248" s="5" t="s">
        <v>893</v>
      </c>
      <c r="AR248" s="5" t="s">
        <v>2153</v>
      </c>
      <c r="AS248" s="7">
        <v>44592.827511574098</v>
      </c>
      <c r="AT248" s="10"/>
    </row>
    <row r="249" spans="1:46" s="1" customFormat="1" ht="50" customHeight="1">
      <c r="A249" s="9">
        <v>2021</v>
      </c>
      <c r="B249" s="5" t="s">
        <v>1841</v>
      </c>
      <c r="C249" s="5" t="str">
        <f>VLOOKUP(Tabla1[[#This Row],[RUC]],[1]ENTIDADES!$A$2:$I$191,2,0)</f>
        <v>GABINETE SECTORIAL ECONÓMICO</v>
      </c>
      <c r="D249" s="5" t="s">
        <v>489</v>
      </c>
      <c r="E249" s="5" t="str">
        <f>VLOOKUP(Tabla1[[#This Row],[RUC]],[1]ENTIDADES!$A$2:$I$191,4,0)</f>
        <v>ZONA 9</v>
      </c>
      <c r="F249" s="5" t="s">
        <v>2168</v>
      </c>
      <c r="G249" s="5" t="s">
        <v>353</v>
      </c>
      <c r="H249" s="29" t="s">
        <v>2771</v>
      </c>
      <c r="I249" s="5">
        <v>2</v>
      </c>
      <c r="J249" s="4">
        <v>5</v>
      </c>
      <c r="K249" s="5" t="s">
        <v>2602</v>
      </c>
      <c r="L249" s="5" t="s">
        <v>2772</v>
      </c>
      <c r="M249" s="4">
        <v>2</v>
      </c>
      <c r="N249" s="5" t="s">
        <v>570</v>
      </c>
      <c r="O249" s="5" t="s">
        <v>1514</v>
      </c>
      <c r="P249" s="5" t="s">
        <v>2007</v>
      </c>
      <c r="Q249" s="6">
        <v>0</v>
      </c>
      <c r="R249" s="6">
        <v>0</v>
      </c>
      <c r="S249" s="6">
        <v>0</v>
      </c>
      <c r="T249" s="6">
        <v>0</v>
      </c>
      <c r="U249" s="6">
        <v>0</v>
      </c>
      <c r="V249" s="6">
        <v>0</v>
      </c>
      <c r="W249" s="6">
        <v>0</v>
      </c>
      <c r="X249" s="6">
        <v>0</v>
      </c>
      <c r="Y249" s="6">
        <v>0</v>
      </c>
      <c r="Z249" s="6">
        <v>0</v>
      </c>
      <c r="AA249" s="6">
        <v>0</v>
      </c>
      <c r="AB249" s="21" t="e">
        <f t="shared" si="19"/>
        <v>#DIV/0!</v>
      </c>
      <c r="AC249" s="23" t="e">
        <f t="shared" si="20"/>
        <v>#DIV/0!</v>
      </c>
      <c r="AD249" s="24" t="e">
        <f t="shared" si="21"/>
        <v>#DIV/0!</v>
      </c>
      <c r="AE249" s="26" t="str">
        <f t="shared" si="22"/>
        <v>176000171000124</v>
      </c>
      <c r="AF249" s="26" t="e">
        <f>VLOOKUP(Tabla1[[#This Row],[RUC PROGRAMAS]],Tabla13[[RUC PROGRAMAS]:[Codificado Reportado
USD]],1,0)</f>
        <v>#N/A</v>
      </c>
      <c r="AG249" s="6">
        <v>0</v>
      </c>
      <c r="AH249" s="6">
        <v>0</v>
      </c>
      <c r="AI249" s="21" t="e">
        <f t="shared" si="23"/>
        <v>#DIV/0!</v>
      </c>
      <c r="AJ249" s="26" t="e">
        <f t="shared" si="24"/>
        <v>#DIV/0!</v>
      </c>
      <c r="AK249" s="6">
        <v>0</v>
      </c>
      <c r="AL249" s="6">
        <v>0</v>
      </c>
      <c r="AM249" s="5" t="s">
        <v>1892</v>
      </c>
      <c r="AN249" s="5" t="s">
        <v>1892</v>
      </c>
      <c r="AO249" s="5" t="s">
        <v>1514</v>
      </c>
      <c r="AP249" s="5" t="s">
        <v>1514</v>
      </c>
      <c r="AQ249" s="5" t="s">
        <v>893</v>
      </c>
      <c r="AR249" s="5" t="s">
        <v>2153</v>
      </c>
      <c r="AS249" s="7">
        <v>44592.827789351897</v>
      </c>
      <c r="AT249" s="10"/>
    </row>
    <row r="250" spans="1:46" s="1" customFormat="1" ht="50" customHeight="1">
      <c r="A250" s="9">
        <v>2021</v>
      </c>
      <c r="B250" s="5" t="s">
        <v>1841</v>
      </c>
      <c r="C250" s="5" t="str">
        <f>VLOOKUP(Tabla1[[#This Row],[RUC]],[1]ENTIDADES!$A$2:$I$191,2,0)</f>
        <v>GABINETE SECTORIAL ECONÓMICO</v>
      </c>
      <c r="D250" s="5" t="s">
        <v>489</v>
      </c>
      <c r="E250" s="5" t="str">
        <f>VLOOKUP(Tabla1[[#This Row],[RUC]],[1]ENTIDADES!$A$2:$I$191,4,0)</f>
        <v>ZONA 9</v>
      </c>
      <c r="F250" s="5" t="s">
        <v>2599</v>
      </c>
      <c r="G250" s="5" t="s">
        <v>2156</v>
      </c>
      <c r="H250" s="29" t="s">
        <v>2771</v>
      </c>
      <c r="I250" s="5">
        <v>2</v>
      </c>
      <c r="J250" s="4">
        <v>5</v>
      </c>
      <c r="K250" s="5" t="s">
        <v>2602</v>
      </c>
      <c r="L250" s="5" t="s">
        <v>2772</v>
      </c>
      <c r="M250" s="4">
        <v>2</v>
      </c>
      <c r="N250" s="5" t="s">
        <v>570</v>
      </c>
      <c r="O250" s="5" t="s">
        <v>1514</v>
      </c>
      <c r="P250" s="5" t="s">
        <v>2007</v>
      </c>
      <c r="Q250" s="6">
        <v>0</v>
      </c>
      <c r="R250" s="6">
        <v>0</v>
      </c>
      <c r="S250" s="6">
        <v>0</v>
      </c>
      <c r="T250" s="6">
        <v>0</v>
      </c>
      <c r="U250" s="6">
        <v>0</v>
      </c>
      <c r="V250" s="6">
        <v>0</v>
      </c>
      <c r="W250" s="6">
        <v>0</v>
      </c>
      <c r="X250" s="6">
        <v>0</v>
      </c>
      <c r="Y250" s="6">
        <v>0</v>
      </c>
      <c r="Z250" s="6">
        <v>0</v>
      </c>
      <c r="AA250" s="6">
        <v>0</v>
      </c>
      <c r="AB250" s="21" t="e">
        <f t="shared" si="19"/>
        <v>#DIV/0!</v>
      </c>
      <c r="AC250" s="23" t="e">
        <f t="shared" si="20"/>
        <v>#DIV/0!</v>
      </c>
      <c r="AD250" s="24" t="e">
        <f t="shared" si="21"/>
        <v>#DIV/0!</v>
      </c>
      <c r="AE250" s="26" t="str">
        <f t="shared" si="22"/>
        <v>176000171000128</v>
      </c>
      <c r="AF250" s="26" t="e">
        <f>VLOOKUP(Tabla1[[#This Row],[RUC PROGRAMAS]],Tabla13[[RUC PROGRAMAS]:[Codificado Reportado
USD]],1,0)</f>
        <v>#N/A</v>
      </c>
      <c r="AG250" s="6">
        <v>0</v>
      </c>
      <c r="AH250" s="6">
        <v>0</v>
      </c>
      <c r="AI250" s="21" t="e">
        <f t="shared" si="23"/>
        <v>#DIV/0!</v>
      </c>
      <c r="AJ250" s="26" t="e">
        <f t="shared" si="24"/>
        <v>#DIV/0!</v>
      </c>
      <c r="AK250" s="6">
        <v>0</v>
      </c>
      <c r="AL250" s="6">
        <v>0</v>
      </c>
      <c r="AM250" s="5" t="s">
        <v>1892</v>
      </c>
      <c r="AN250" s="5" t="s">
        <v>1892</v>
      </c>
      <c r="AO250" s="5" t="s">
        <v>1514</v>
      </c>
      <c r="AP250" s="5" t="s">
        <v>1514</v>
      </c>
      <c r="AQ250" s="5" t="s">
        <v>893</v>
      </c>
      <c r="AR250" s="5" t="s">
        <v>2153</v>
      </c>
      <c r="AS250" s="7">
        <v>44592.828067129602</v>
      </c>
      <c r="AT250" s="10"/>
    </row>
    <row r="251" spans="1:46" s="1" customFormat="1" ht="50" customHeight="1">
      <c r="A251" s="9">
        <v>2021</v>
      </c>
      <c r="B251" s="5" t="s">
        <v>1841</v>
      </c>
      <c r="C251" s="5" t="str">
        <f>VLOOKUP(Tabla1[[#This Row],[RUC]],[1]ENTIDADES!$A$2:$I$191,2,0)</f>
        <v>GABINETE SECTORIAL ECONÓMICO</v>
      </c>
      <c r="D251" s="5" t="s">
        <v>489</v>
      </c>
      <c r="E251" s="5" t="str">
        <f>VLOOKUP(Tabla1[[#This Row],[RUC]],[1]ENTIDADES!$A$2:$I$191,4,0)</f>
        <v>ZONA 9</v>
      </c>
      <c r="F251" s="5" t="s">
        <v>1691</v>
      </c>
      <c r="G251" s="5" t="s">
        <v>74</v>
      </c>
      <c r="H251" s="29" t="s">
        <v>2771</v>
      </c>
      <c r="I251" s="5">
        <v>2</v>
      </c>
      <c r="J251" s="4">
        <v>5</v>
      </c>
      <c r="K251" s="5" t="s">
        <v>2602</v>
      </c>
      <c r="L251" s="5" t="s">
        <v>2772</v>
      </c>
      <c r="M251" s="4">
        <v>2</v>
      </c>
      <c r="N251" s="5" t="s">
        <v>570</v>
      </c>
      <c r="O251" s="5" t="s">
        <v>1514</v>
      </c>
      <c r="P251" s="5" t="s">
        <v>2007</v>
      </c>
      <c r="Q251" s="6">
        <v>0</v>
      </c>
      <c r="R251" s="6">
        <v>0</v>
      </c>
      <c r="S251" s="6">
        <v>0</v>
      </c>
      <c r="T251" s="6">
        <v>0</v>
      </c>
      <c r="U251" s="6">
        <v>0</v>
      </c>
      <c r="V251" s="6">
        <v>0</v>
      </c>
      <c r="W251" s="6">
        <v>0</v>
      </c>
      <c r="X251" s="6">
        <v>0</v>
      </c>
      <c r="Y251" s="6">
        <v>0</v>
      </c>
      <c r="Z251" s="6">
        <v>0</v>
      </c>
      <c r="AA251" s="6">
        <v>0</v>
      </c>
      <c r="AB251" s="21" t="e">
        <f t="shared" si="19"/>
        <v>#DIV/0!</v>
      </c>
      <c r="AC251" s="23" t="e">
        <f t="shared" si="20"/>
        <v>#DIV/0!</v>
      </c>
      <c r="AD251" s="24" t="e">
        <f t="shared" si="21"/>
        <v>#DIV/0!</v>
      </c>
      <c r="AE251" s="26" t="str">
        <f t="shared" si="22"/>
        <v>176000171000130</v>
      </c>
      <c r="AF251" s="26" t="e">
        <f>VLOOKUP(Tabla1[[#This Row],[RUC PROGRAMAS]],Tabla13[[RUC PROGRAMAS]:[Codificado Reportado
USD]],1,0)</f>
        <v>#N/A</v>
      </c>
      <c r="AG251" s="6">
        <v>0</v>
      </c>
      <c r="AH251" s="6">
        <v>0</v>
      </c>
      <c r="AI251" s="21" t="e">
        <f t="shared" si="23"/>
        <v>#DIV/0!</v>
      </c>
      <c r="AJ251" s="26" t="e">
        <f t="shared" si="24"/>
        <v>#DIV/0!</v>
      </c>
      <c r="AK251" s="6">
        <v>0</v>
      </c>
      <c r="AL251" s="6">
        <v>0</v>
      </c>
      <c r="AM251" s="5" t="s">
        <v>1514</v>
      </c>
      <c r="AN251" s="5" t="s">
        <v>1514</v>
      </c>
      <c r="AO251" s="5" t="s">
        <v>1514</v>
      </c>
      <c r="AP251" s="5" t="s">
        <v>1514</v>
      </c>
      <c r="AQ251" s="5" t="s">
        <v>893</v>
      </c>
      <c r="AR251" s="5" t="s">
        <v>2153</v>
      </c>
      <c r="AS251" s="7">
        <v>44592.828564814801</v>
      </c>
      <c r="AT251" s="10"/>
    </row>
    <row r="252" spans="1:46" s="1" customFormat="1" ht="50" customHeight="1">
      <c r="A252" s="9">
        <v>2021</v>
      </c>
      <c r="B252" s="5" t="s">
        <v>1841</v>
      </c>
      <c r="C252" s="5" t="str">
        <f>VLOOKUP(Tabla1[[#This Row],[RUC]],[1]ENTIDADES!$A$2:$I$191,2,0)</f>
        <v>GABINETE SECTORIAL ECONÓMICO</v>
      </c>
      <c r="D252" s="5" t="s">
        <v>489</v>
      </c>
      <c r="E252" s="5" t="str">
        <f>VLOOKUP(Tabla1[[#This Row],[RUC]],[1]ENTIDADES!$A$2:$I$191,4,0)</f>
        <v>ZONA 9</v>
      </c>
      <c r="F252" s="5" t="s">
        <v>419</v>
      </c>
      <c r="G252" s="5" t="s">
        <v>1392</v>
      </c>
      <c r="H252" s="29" t="s">
        <v>2771</v>
      </c>
      <c r="I252" s="5">
        <v>2</v>
      </c>
      <c r="J252" s="4">
        <v>5</v>
      </c>
      <c r="K252" s="5" t="s">
        <v>2602</v>
      </c>
      <c r="L252" s="5" t="s">
        <v>2772</v>
      </c>
      <c r="M252" s="4">
        <v>2</v>
      </c>
      <c r="N252" s="5" t="s">
        <v>570</v>
      </c>
      <c r="O252" s="5" t="s">
        <v>1514</v>
      </c>
      <c r="P252" s="5" t="s">
        <v>2007</v>
      </c>
      <c r="Q252" s="6">
        <v>0</v>
      </c>
      <c r="R252" s="6">
        <v>0</v>
      </c>
      <c r="S252" s="6">
        <v>0</v>
      </c>
      <c r="T252" s="6">
        <v>0</v>
      </c>
      <c r="U252" s="6">
        <v>0</v>
      </c>
      <c r="V252" s="6">
        <v>0</v>
      </c>
      <c r="W252" s="6">
        <v>0</v>
      </c>
      <c r="X252" s="6">
        <v>0</v>
      </c>
      <c r="Y252" s="6">
        <v>0</v>
      </c>
      <c r="Z252" s="6">
        <v>0</v>
      </c>
      <c r="AA252" s="6">
        <v>0</v>
      </c>
      <c r="AB252" s="21" t="e">
        <f t="shared" si="19"/>
        <v>#DIV/0!</v>
      </c>
      <c r="AC252" s="23" t="e">
        <f t="shared" si="20"/>
        <v>#DIV/0!</v>
      </c>
      <c r="AD252" s="24" t="e">
        <f t="shared" si="21"/>
        <v>#DIV/0!</v>
      </c>
      <c r="AE252" s="26" t="str">
        <f t="shared" si="22"/>
        <v>176000171000133</v>
      </c>
      <c r="AF252" s="26" t="e">
        <f>VLOOKUP(Tabla1[[#This Row],[RUC PROGRAMAS]],Tabla13[[RUC PROGRAMAS]:[Codificado Reportado
USD]],1,0)</f>
        <v>#N/A</v>
      </c>
      <c r="AG252" s="6">
        <v>0</v>
      </c>
      <c r="AH252" s="6">
        <v>0</v>
      </c>
      <c r="AI252" s="21" t="e">
        <f t="shared" si="23"/>
        <v>#DIV/0!</v>
      </c>
      <c r="AJ252" s="26" t="e">
        <f t="shared" si="24"/>
        <v>#DIV/0!</v>
      </c>
      <c r="AK252" s="6">
        <v>0</v>
      </c>
      <c r="AL252" s="6">
        <v>0</v>
      </c>
      <c r="AM252" s="5" t="s">
        <v>1514</v>
      </c>
      <c r="AN252" s="5" t="s">
        <v>1514</v>
      </c>
      <c r="AO252" s="5" t="s">
        <v>1514</v>
      </c>
      <c r="AP252" s="5" t="s">
        <v>1514</v>
      </c>
      <c r="AQ252" s="5" t="s">
        <v>893</v>
      </c>
      <c r="AR252" s="5" t="s">
        <v>2153</v>
      </c>
      <c r="AS252" s="7">
        <v>44592.8288425926</v>
      </c>
      <c r="AT252" s="10"/>
    </row>
    <row r="253" spans="1:46" s="1" customFormat="1" ht="50" customHeight="1">
      <c r="A253" s="9">
        <v>2021</v>
      </c>
      <c r="B253" s="5" t="s">
        <v>1841</v>
      </c>
      <c r="C253" s="5" t="str">
        <f>VLOOKUP(Tabla1[[#This Row],[RUC]],[1]ENTIDADES!$A$2:$I$191,2,0)</f>
        <v>GABINETE SECTORIAL ECONÓMICO</v>
      </c>
      <c r="D253" s="5" t="s">
        <v>489</v>
      </c>
      <c r="E253" s="5" t="str">
        <f>VLOOKUP(Tabla1[[#This Row],[RUC]],[1]ENTIDADES!$A$2:$I$191,4,0)</f>
        <v>ZONA 9</v>
      </c>
      <c r="F253" s="5" t="s">
        <v>1631</v>
      </c>
      <c r="G253" s="5" t="s">
        <v>790</v>
      </c>
      <c r="H253" s="29" t="s">
        <v>2771</v>
      </c>
      <c r="I253" s="5">
        <v>2</v>
      </c>
      <c r="J253" s="4">
        <v>5</v>
      </c>
      <c r="K253" s="5" t="s">
        <v>2602</v>
      </c>
      <c r="L253" s="5" t="s">
        <v>2772</v>
      </c>
      <c r="M253" s="4">
        <v>2</v>
      </c>
      <c r="N253" s="5" t="s">
        <v>570</v>
      </c>
      <c r="O253" s="5" t="s">
        <v>1514</v>
      </c>
      <c r="P253" s="5" t="s">
        <v>2007</v>
      </c>
      <c r="Q253" s="6">
        <v>0</v>
      </c>
      <c r="R253" s="6">
        <v>0</v>
      </c>
      <c r="S253" s="6">
        <v>0</v>
      </c>
      <c r="T253" s="6">
        <v>0</v>
      </c>
      <c r="U253" s="6">
        <v>0</v>
      </c>
      <c r="V253" s="6">
        <v>0</v>
      </c>
      <c r="W253" s="6">
        <v>0</v>
      </c>
      <c r="X253" s="6">
        <v>0</v>
      </c>
      <c r="Y253" s="6">
        <v>0</v>
      </c>
      <c r="Z253" s="6">
        <v>0</v>
      </c>
      <c r="AA253" s="6">
        <v>0</v>
      </c>
      <c r="AB253" s="21" t="e">
        <f t="shared" si="19"/>
        <v>#DIV/0!</v>
      </c>
      <c r="AC253" s="23" t="e">
        <f t="shared" si="20"/>
        <v>#DIV/0!</v>
      </c>
      <c r="AD253" s="24" t="e">
        <f t="shared" si="21"/>
        <v>#DIV/0!</v>
      </c>
      <c r="AE253" s="26" t="str">
        <f t="shared" si="22"/>
        <v>176000171000155</v>
      </c>
      <c r="AF253" s="26" t="e">
        <f>VLOOKUP(Tabla1[[#This Row],[RUC PROGRAMAS]],Tabla13[[RUC PROGRAMAS]:[Codificado Reportado
USD]],1,0)</f>
        <v>#N/A</v>
      </c>
      <c r="AG253" s="6">
        <v>0</v>
      </c>
      <c r="AH253" s="6">
        <v>0</v>
      </c>
      <c r="AI253" s="21" t="e">
        <f t="shared" si="23"/>
        <v>#DIV/0!</v>
      </c>
      <c r="AJ253" s="26" t="e">
        <f t="shared" si="24"/>
        <v>#DIV/0!</v>
      </c>
      <c r="AK253" s="6">
        <v>0</v>
      </c>
      <c r="AL253" s="6">
        <v>0</v>
      </c>
      <c r="AM253" s="5" t="s">
        <v>1514</v>
      </c>
      <c r="AN253" s="5" t="s">
        <v>1514</v>
      </c>
      <c r="AO253" s="5" t="s">
        <v>1514</v>
      </c>
      <c r="AP253" s="5" t="s">
        <v>1514</v>
      </c>
      <c r="AQ253" s="5" t="s">
        <v>893</v>
      </c>
      <c r="AR253" s="5" t="s">
        <v>2153</v>
      </c>
      <c r="AS253" s="7">
        <v>44592.829108796301</v>
      </c>
      <c r="AT253" s="10"/>
    </row>
    <row r="254" spans="1:46" s="1" customFormat="1" ht="50" customHeight="1">
      <c r="A254" s="9">
        <v>2021</v>
      </c>
      <c r="B254" s="5" t="s">
        <v>1841</v>
      </c>
      <c r="C254" s="5" t="str">
        <f>VLOOKUP(Tabla1[[#This Row],[RUC]],[1]ENTIDADES!$A$2:$I$191,2,0)</f>
        <v>GABINETE SECTORIAL ECONÓMICO</v>
      </c>
      <c r="D254" s="5" t="s">
        <v>489</v>
      </c>
      <c r="E254" s="5" t="str">
        <f>VLOOKUP(Tabla1[[#This Row],[RUC]],[1]ENTIDADES!$A$2:$I$191,4,0)</f>
        <v>ZONA 9</v>
      </c>
      <c r="F254" s="5" t="s">
        <v>510</v>
      </c>
      <c r="G254" s="5" t="s">
        <v>2249</v>
      </c>
      <c r="H254" s="29" t="s">
        <v>2771</v>
      </c>
      <c r="I254" s="5">
        <v>2</v>
      </c>
      <c r="J254" s="4">
        <v>5</v>
      </c>
      <c r="K254" s="5" t="s">
        <v>2602</v>
      </c>
      <c r="L254" s="5" t="s">
        <v>2772</v>
      </c>
      <c r="M254" s="4">
        <v>2</v>
      </c>
      <c r="N254" s="5" t="s">
        <v>570</v>
      </c>
      <c r="O254" s="5" t="s">
        <v>1742</v>
      </c>
      <c r="P254" s="5" t="s">
        <v>543</v>
      </c>
      <c r="Q254" s="6">
        <v>92.62</v>
      </c>
      <c r="R254" s="6">
        <v>25</v>
      </c>
      <c r="S254" s="6">
        <v>25</v>
      </c>
      <c r="T254" s="6">
        <v>25</v>
      </c>
      <c r="U254" s="6">
        <v>25</v>
      </c>
      <c r="V254" s="6">
        <v>100</v>
      </c>
      <c r="W254" s="6">
        <v>22</v>
      </c>
      <c r="X254" s="6">
        <v>22.72</v>
      </c>
      <c r="Y254" s="6">
        <v>25.99</v>
      </c>
      <c r="Z254" s="6">
        <v>29.29</v>
      </c>
      <c r="AA254" s="6">
        <v>100</v>
      </c>
      <c r="AB254" s="21">
        <f t="shared" si="19"/>
        <v>1</v>
      </c>
      <c r="AC254" s="23">
        <f t="shared" si="20"/>
        <v>1</v>
      </c>
      <c r="AD254" s="24" t="str">
        <f t="shared" si="21"/>
        <v>85% a 100%</v>
      </c>
      <c r="AE254" s="26" t="str">
        <f t="shared" si="22"/>
        <v>176000171000156</v>
      </c>
      <c r="AF254" s="26" t="str">
        <f>VLOOKUP(Tabla1[[#This Row],[RUC PROGRAMAS]],Tabla13[[RUC PROGRAMAS]:[Codificado Reportado
USD]],1,0)</f>
        <v>176000171000156</v>
      </c>
      <c r="AG254" s="6">
        <v>3396383.87</v>
      </c>
      <c r="AH254" s="6">
        <v>3396383.87</v>
      </c>
      <c r="AI254" s="21">
        <f t="shared" si="23"/>
        <v>1</v>
      </c>
      <c r="AJ254" s="26" t="str">
        <f t="shared" si="24"/>
        <v>85% a 100%</v>
      </c>
      <c r="AK254" s="6">
        <v>3396383.8699999996</v>
      </c>
      <c r="AL254" s="6">
        <v>3396383.8699999996</v>
      </c>
      <c r="AM254" s="5" t="s">
        <v>1957</v>
      </c>
      <c r="AN254" s="5" t="s">
        <v>1957</v>
      </c>
      <c r="AO254" s="5" t="s">
        <v>944</v>
      </c>
      <c r="AP254" s="5" t="s">
        <v>1674</v>
      </c>
      <c r="AQ254" s="5" t="s">
        <v>893</v>
      </c>
      <c r="AR254" s="5" t="s">
        <v>2153</v>
      </c>
      <c r="AS254" s="7">
        <v>44592.832534722198</v>
      </c>
      <c r="AT254" s="10"/>
    </row>
    <row r="255" spans="1:46" s="1" customFormat="1" ht="50" customHeight="1">
      <c r="A255" s="9">
        <v>2021</v>
      </c>
      <c r="B255" s="5" t="s">
        <v>1841</v>
      </c>
      <c r="C255" s="5" t="str">
        <f>VLOOKUP(Tabla1[[#This Row],[RUC]],[1]ENTIDADES!$A$2:$I$191,2,0)</f>
        <v>GABINETE SECTORIAL ECONÓMICO</v>
      </c>
      <c r="D255" s="5" t="s">
        <v>489</v>
      </c>
      <c r="E255" s="5" t="str">
        <f>VLOOKUP(Tabla1[[#This Row],[RUC]],[1]ENTIDADES!$A$2:$I$191,4,0)</f>
        <v>ZONA 9</v>
      </c>
      <c r="F255" s="5" t="s">
        <v>2029</v>
      </c>
      <c r="G255" s="5" t="s">
        <v>1088</v>
      </c>
      <c r="H255" s="29" t="s">
        <v>2771</v>
      </c>
      <c r="I255" s="5">
        <v>2</v>
      </c>
      <c r="J255" s="4">
        <v>5</v>
      </c>
      <c r="K255" s="5" t="s">
        <v>2602</v>
      </c>
      <c r="L255" s="5" t="s">
        <v>2772</v>
      </c>
      <c r="M255" s="4">
        <v>2</v>
      </c>
      <c r="N255" s="5" t="s">
        <v>570</v>
      </c>
      <c r="O255" s="5" t="s">
        <v>1677</v>
      </c>
      <c r="P255" s="5" t="s">
        <v>543</v>
      </c>
      <c r="Q255" s="6">
        <v>92.62</v>
      </c>
      <c r="R255" s="6">
        <v>25</v>
      </c>
      <c r="S255" s="6">
        <v>25</v>
      </c>
      <c r="T255" s="6">
        <v>25</v>
      </c>
      <c r="U255" s="6">
        <v>25</v>
      </c>
      <c r="V255" s="6">
        <v>100</v>
      </c>
      <c r="W255" s="6">
        <v>23</v>
      </c>
      <c r="X255" s="6">
        <v>22.82</v>
      </c>
      <c r="Y255" s="6">
        <v>25.22</v>
      </c>
      <c r="Z255" s="6">
        <v>28.96</v>
      </c>
      <c r="AA255" s="6">
        <v>100</v>
      </c>
      <c r="AB255" s="21">
        <f t="shared" si="19"/>
        <v>1</v>
      </c>
      <c r="AC255" s="23">
        <f t="shared" si="20"/>
        <v>1</v>
      </c>
      <c r="AD255" s="24" t="str">
        <f t="shared" si="21"/>
        <v>85% a 100%</v>
      </c>
      <c r="AE255" s="26" t="str">
        <f t="shared" si="22"/>
        <v>176000171000157</v>
      </c>
      <c r="AF255" s="26" t="str">
        <f>VLOOKUP(Tabla1[[#This Row],[RUC PROGRAMAS]],Tabla13[[RUC PROGRAMAS]:[Codificado Reportado
USD]],1,0)</f>
        <v>176000171000157</v>
      </c>
      <c r="AG255" s="6">
        <v>2404713.29</v>
      </c>
      <c r="AH255" s="6">
        <v>2404713.29</v>
      </c>
      <c r="AI255" s="21">
        <f t="shared" si="23"/>
        <v>1</v>
      </c>
      <c r="AJ255" s="26" t="str">
        <f t="shared" si="24"/>
        <v>85% a 100%</v>
      </c>
      <c r="AK255" s="6">
        <v>2404713.29</v>
      </c>
      <c r="AL255" s="6">
        <v>2404713.29</v>
      </c>
      <c r="AM255" s="5" t="s">
        <v>1378</v>
      </c>
      <c r="AN255" s="5" t="s">
        <v>1378</v>
      </c>
      <c r="AO255" s="5" t="s">
        <v>2666</v>
      </c>
      <c r="AP255" s="5" t="s">
        <v>437</v>
      </c>
      <c r="AQ255" s="5" t="s">
        <v>893</v>
      </c>
      <c r="AR255" s="5" t="s">
        <v>2153</v>
      </c>
      <c r="AS255" s="7">
        <v>44592.838287036997</v>
      </c>
      <c r="AT255" s="10"/>
    </row>
    <row r="256" spans="1:46" s="1" customFormat="1" ht="50" customHeight="1">
      <c r="A256" s="9">
        <v>2021</v>
      </c>
      <c r="B256" s="5" t="s">
        <v>1841</v>
      </c>
      <c r="C256" s="5" t="str">
        <f>VLOOKUP(Tabla1[[#This Row],[RUC]],[1]ENTIDADES!$A$2:$I$191,2,0)</f>
        <v>GABINETE SECTORIAL ECONÓMICO</v>
      </c>
      <c r="D256" s="5" t="s">
        <v>489</v>
      </c>
      <c r="E256" s="5" t="str">
        <f>VLOOKUP(Tabla1[[#This Row],[RUC]],[1]ENTIDADES!$A$2:$I$191,4,0)</f>
        <v>ZONA 9</v>
      </c>
      <c r="F256" s="5" t="s">
        <v>439</v>
      </c>
      <c r="G256" s="5" t="s">
        <v>554</v>
      </c>
      <c r="H256" s="29" t="s">
        <v>2771</v>
      </c>
      <c r="I256" s="5">
        <v>2</v>
      </c>
      <c r="J256" s="4">
        <v>5</v>
      </c>
      <c r="K256" s="5" t="s">
        <v>2602</v>
      </c>
      <c r="L256" s="5" t="s">
        <v>2772</v>
      </c>
      <c r="M256" s="4">
        <v>2</v>
      </c>
      <c r="N256" s="5" t="s">
        <v>570</v>
      </c>
      <c r="O256" s="5" t="s">
        <v>173</v>
      </c>
      <c r="P256" s="5" t="s">
        <v>909</v>
      </c>
      <c r="Q256" s="6">
        <v>82.26</v>
      </c>
      <c r="R256" s="6">
        <v>25</v>
      </c>
      <c r="S256" s="6">
        <v>25</v>
      </c>
      <c r="T256" s="6">
        <v>25</v>
      </c>
      <c r="U256" s="6">
        <v>25</v>
      </c>
      <c r="V256" s="6">
        <v>100</v>
      </c>
      <c r="W256" s="6">
        <v>24</v>
      </c>
      <c r="X256" s="6">
        <v>0</v>
      </c>
      <c r="Y256" s="6">
        <v>36.96</v>
      </c>
      <c r="Z256" s="6">
        <v>39.04</v>
      </c>
      <c r="AA256" s="6">
        <v>100</v>
      </c>
      <c r="AB256" s="21">
        <f t="shared" si="19"/>
        <v>1</v>
      </c>
      <c r="AC256" s="23">
        <f t="shared" si="20"/>
        <v>1</v>
      </c>
      <c r="AD256" s="24" t="str">
        <f t="shared" si="21"/>
        <v>85% a 100%</v>
      </c>
      <c r="AE256" s="26" t="str">
        <f t="shared" si="22"/>
        <v>176000171000158</v>
      </c>
      <c r="AF256" s="26" t="str">
        <f>VLOOKUP(Tabla1[[#This Row],[RUC PROGRAMAS]],Tabla13[[RUC PROGRAMAS]:[Codificado Reportado
USD]],1,0)</f>
        <v>176000171000158</v>
      </c>
      <c r="AG256" s="6">
        <v>137055.57</v>
      </c>
      <c r="AH256" s="6">
        <v>137055.57</v>
      </c>
      <c r="AI256" s="21">
        <f t="shared" si="23"/>
        <v>1</v>
      </c>
      <c r="AJ256" s="26" t="str">
        <f t="shared" si="24"/>
        <v>85% a 100%</v>
      </c>
      <c r="AK256" s="6">
        <v>137055.57</v>
      </c>
      <c r="AL256" s="6">
        <v>137055.57</v>
      </c>
      <c r="AM256" s="5" t="s">
        <v>1694</v>
      </c>
      <c r="AN256" s="5" t="s">
        <v>1694</v>
      </c>
      <c r="AO256" s="5" t="s">
        <v>2666</v>
      </c>
      <c r="AP256" s="5" t="s">
        <v>2108</v>
      </c>
      <c r="AQ256" s="5" t="s">
        <v>893</v>
      </c>
      <c r="AR256" s="5" t="s">
        <v>2153</v>
      </c>
      <c r="AS256" s="7">
        <v>44592.836736111101</v>
      </c>
      <c r="AT256" s="10"/>
    </row>
    <row r="257" spans="1:46" s="1" customFormat="1" ht="50" customHeight="1">
      <c r="A257" s="9">
        <v>2021</v>
      </c>
      <c r="B257" s="5" t="s">
        <v>1841</v>
      </c>
      <c r="C257" s="5" t="str">
        <f>VLOOKUP(Tabla1[[#This Row],[RUC]],[1]ENTIDADES!$A$2:$I$191,2,0)</f>
        <v>GABINETE SECTORIAL ECONÓMICO</v>
      </c>
      <c r="D257" s="5" t="s">
        <v>489</v>
      </c>
      <c r="E257" s="5" t="str">
        <f>VLOOKUP(Tabla1[[#This Row],[RUC]],[1]ENTIDADES!$A$2:$I$191,4,0)</f>
        <v>ZONA 9</v>
      </c>
      <c r="F257" s="5" t="s">
        <v>853</v>
      </c>
      <c r="G257" s="5" t="s">
        <v>2657</v>
      </c>
      <c r="H257" s="29" t="s">
        <v>2771</v>
      </c>
      <c r="I257" s="5">
        <v>2</v>
      </c>
      <c r="J257" s="4">
        <v>5</v>
      </c>
      <c r="K257" s="5" t="s">
        <v>2602</v>
      </c>
      <c r="L257" s="5" t="s">
        <v>2772</v>
      </c>
      <c r="M257" s="4">
        <v>2</v>
      </c>
      <c r="N257" s="5" t="s">
        <v>570</v>
      </c>
      <c r="O257" s="5" t="s">
        <v>1514</v>
      </c>
      <c r="P257" s="5" t="s">
        <v>2007</v>
      </c>
      <c r="Q257" s="6">
        <v>0</v>
      </c>
      <c r="R257" s="6">
        <v>0</v>
      </c>
      <c r="S257" s="6">
        <v>0</v>
      </c>
      <c r="T257" s="6">
        <v>0</v>
      </c>
      <c r="U257" s="6">
        <v>0</v>
      </c>
      <c r="V257" s="6">
        <v>0</v>
      </c>
      <c r="W257" s="6">
        <v>0</v>
      </c>
      <c r="X257" s="6">
        <v>0</v>
      </c>
      <c r="Y257" s="6">
        <v>0</v>
      </c>
      <c r="Z257" s="6">
        <v>0</v>
      </c>
      <c r="AA257" s="6">
        <v>0</v>
      </c>
      <c r="AB257" s="21" t="e">
        <f t="shared" si="19"/>
        <v>#DIV/0!</v>
      </c>
      <c r="AC257" s="23" t="e">
        <f t="shared" si="20"/>
        <v>#DIV/0!</v>
      </c>
      <c r="AD257" s="24" t="e">
        <f t="shared" si="21"/>
        <v>#DIV/0!</v>
      </c>
      <c r="AE257" s="26" t="str">
        <f t="shared" si="22"/>
        <v>176000171000161</v>
      </c>
      <c r="AF257" s="26" t="e">
        <f>VLOOKUP(Tabla1[[#This Row],[RUC PROGRAMAS]],Tabla13[[RUC PROGRAMAS]:[Codificado Reportado
USD]],1,0)</f>
        <v>#N/A</v>
      </c>
      <c r="AG257" s="6">
        <v>0</v>
      </c>
      <c r="AH257" s="6">
        <v>0</v>
      </c>
      <c r="AI257" s="21" t="e">
        <f t="shared" si="23"/>
        <v>#DIV/0!</v>
      </c>
      <c r="AJ257" s="26" t="e">
        <f t="shared" si="24"/>
        <v>#DIV/0!</v>
      </c>
      <c r="AK257" s="6">
        <v>0</v>
      </c>
      <c r="AL257" s="6">
        <v>0</v>
      </c>
      <c r="AM257" s="5" t="s">
        <v>1514</v>
      </c>
      <c r="AN257" s="5" t="s">
        <v>1514</v>
      </c>
      <c r="AO257" s="5" t="s">
        <v>1514</v>
      </c>
      <c r="AP257" s="5" t="s">
        <v>1514</v>
      </c>
      <c r="AQ257" s="5" t="s">
        <v>893</v>
      </c>
      <c r="AR257" s="5" t="s">
        <v>2153</v>
      </c>
      <c r="AS257" s="7">
        <v>44592.837002314802</v>
      </c>
      <c r="AT257" s="10"/>
    </row>
    <row r="258" spans="1:46" s="1" customFormat="1" ht="50" customHeight="1">
      <c r="A258" s="9">
        <v>2021</v>
      </c>
      <c r="B258" s="5" t="s">
        <v>1841</v>
      </c>
      <c r="C258" s="5" t="str">
        <f>VLOOKUP(Tabla1[[#This Row],[RUC]],[1]ENTIDADES!$A$2:$I$191,2,0)</f>
        <v>GABINETE SECTORIAL ECONÓMICO</v>
      </c>
      <c r="D258" s="5" t="s">
        <v>489</v>
      </c>
      <c r="E258" s="5" t="str">
        <f>VLOOKUP(Tabla1[[#This Row],[RUC]],[1]ENTIDADES!$A$2:$I$191,4,0)</f>
        <v>ZONA 9</v>
      </c>
      <c r="F258" s="5" t="s">
        <v>1980</v>
      </c>
      <c r="G258" s="5" t="s">
        <v>1322</v>
      </c>
      <c r="H258" s="29" t="s">
        <v>2771</v>
      </c>
      <c r="I258" s="5">
        <v>2</v>
      </c>
      <c r="J258" s="4">
        <v>5</v>
      </c>
      <c r="K258" s="5" t="s">
        <v>2602</v>
      </c>
      <c r="L258" s="5" t="s">
        <v>2772</v>
      </c>
      <c r="M258" s="4">
        <v>2</v>
      </c>
      <c r="N258" s="5" t="s">
        <v>570</v>
      </c>
      <c r="O258" s="5" t="s">
        <v>1514</v>
      </c>
      <c r="P258" s="5" t="s">
        <v>2007</v>
      </c>
      <c r="Q258" s="6">
        <v>0</v>
      </c>
      <c r="R258" s="6">
        <v>0</v>
      </c>
      <c r="S258" s="6">
        <v>0</v>
      </c>
      <c r="T258" s="6">
        <v>0</v>
      </c>
      <c r="U258" s="6">
        <v>0</v>
      </c>
      <c r="V258" s="6">
        <v>0</v>
      </c>
      <c r="W258" s="6">
        <v>0</v>
      </c>
      <c r="X258" s="6">
        <v>0</v>
      </c>
      <c r="Y258" s="6">
        <v>0</v>
      </c>
      <c r="Z258" s="6">
        <v>0</v>
      </c>
      <c r="AA258" s="6">
        <v>0</v>
      </c>
      <c r="AB258" s="21" t="e">
        <f t="shared" ref="AB258:AB321" si="25">AA258/V258</f>
        <v>#DIV/0!</v>
      </c>
      <c r="AC258" s="23" t="e">
        <f t="shared" ref="AC258:AC321" si="26">IF(AB258&gt;=100%,1,AB258)</f>
        <v>#DIV/0!</v>
      </c>
      <c r="AD258" s="24" t="e">
        <f t="shared" ref="AD258:AD321" si="27">IF(AB258&gt;=85%,"85% a 100%",IF(AND(AB258&gt;=70%,AB258&lt;85%),"70% a 84,99%","0% a 69,99%"))</f>
        <v>#DIV/0!</v>
      </c>
      <c r="AE258" s="26" t="str">
        <f t="shared" ref="AE258:AE321" si="28">CONCATENATE(B258,F258)</f>
        <v>176000171000197</v>
      </c>
      <c r="AF258" s="26" t="e">
        <f>VLOOKUP(Tabla1[[#This Row],[RUC PROGRAMAS]],Tabla13[[RUC PROGRAMAS]:[Codificado Reportado
USD]],1,0)</f>
        <v>#N/A</v>
      </c>
      <c r="AG258" s="6">
        <v>0</v>
      </c>
      <c r="AH258" s="6">
        <v>0</v>
      </c>
      <c r="AI258" s="21" t="e">
        <f t="shared" ref="AI258:AI321" si="29">AH258/AG258</f>
        <v>#DIV/0!</v>
      </c>
      <c r="AJ258" s="26" t="e">
        <f t="shared" ref="AJ258:AJ321" si="30">IF(AI258&gt;=85%,"85% a 100%",IF(AND(AI258&gt;=70%,AI258&lt;85%),"70% a 84,99%","0% a 69,99%"))</f>
        <v>#DIV/0!</v>
      </c>
      <c r="AK258" s="6">
        <v>0</v>
      </c>
      <c r="AL258" s="6">
        <v>0</v>
      </c>
      <c r="AM258" s="5" t="s">
        <v>1514</v>
      </c>
      <c r="AN258" s="5" t="s">
        <v>1514</v>
      </c>
      <c r="AO258" s="5" t="s">
        <v>1514</v>
      </c>
      <c r="AP258" s="5" t="s">
        <v>1514</v>
      </c>
      <c r="AQ258" s="5" t="s">
        <v>893</v>
      </c>
      <c r="AR258" s="5" t="s">
        <v>2153</v>
      </c>
      <c r="AS258" s="7">
        <v>44592.838032407402</v>
      </c>
      <c r="AT258" s="10"/>
    </row>
    <row r="259" spans="1:46" s="1" customFormat="1" ht="50" customHeight="1">
      <c r="A259" s="9">
        <v>2021</v>
      </c>
      <c r="B259" s="5" t="s">
        <v>1186</v>
      </c>
      <c r="C259" s="5" t="str">
        <f>VLOOKUP(Tabla1[[#This Row],[RUC]],[1]ENTIDADES!$A$2:$I$191,2,0)</f>
        <v>GABINETE SECTORIAL PRODUCTIVO</v>
      </c>
      <c r="D259" s="5" t="s">
        <v>2251</v>
      </c>
      <c r="E259" s="5" t="str">
        <f>VLOOKUP(Tabla1[[#This Row],[RUC]],[1]ENTIDADES!$A$2:$I$191,4,0)</f>
        <v>ZONA 9</v>
      </c>
      <c r="F259" s="5" t="s">
        <v>2220</v>
      </c>
      <c r="G259" s="5" t="s">
        <v>748</v>
      </c>
      <c r="H259" s="29" t="s">
        <v>2770</v>
      </c>
      <c r="I259" s="5">
        <v>1</v>
      </c>
      <c r="J259" s="4">
        <v>1</v>
      </c>
      <c r="K259" s="5" t="s">
        <v>55</v>
      </c>
      <c r="L259" s="5" t="s">
        <v>2775</v>
      </c>
      <c r="M259" s="4">
        <v>11</v>
      </c>
      <c r="N259" s="5" t="s">
        <v>2176</v>
      </c>
      <c r="O259" s="5" t="s">
        <v>255</v>
      </c>
      <c r="P259" s="5" t="s">
        <v>2125</v>
      </c>
      <c r="Q259" s="6">
        <v>81</v>
      </c>
      <c r="R259" s="6">
        <v>21</v>
      </c>
      <c r="S259" s="6">
        <v>27</v>
      </c>
      <c r="T259" s="6">
        <v>25</v>
      </c>
      <c r="U259" s="6">
        <v>27</v>
      </c>
      <c r="V259" s="6">
        <v>100</v>
      </c>
      <c r="W259" s="6">
        <v>21.61</v>
      </c>
      <c r="X259" s="6">
        <v>45.07</v>
      </c>
      <c r="Y259" s="6">
        <v>0</v>
      </c>
      <c r="Z259" s="6">
        <v>32.51</v>
      </c>
      <c r="AA259" s="6">
        <v>99.19</v>
      </c>
      <c r="AB259" s="21">
        <f t="shared" si="25"/>
        <v>0.9919</v>
      </c>
      <c r="AC259" s="23">
        <f t="shared" si="26"/>
        <v>0.9919</v>
      </c>
      <c r="AD259" s="24" t="str">
        <f t="shared" si="27"/>
        <v>85% a 100%</v>
      </c>
      <c r="AE259" s="26" t="str">
        <f t="shared" si="28"/>
        <v>176819286000101</v>
      </c>
      <c r="AF259" s="26" t="str">
        <f>VLOOKUP(Tabla1[[#This Row],[RUC PROGRAMAS]],Tabla13[[RUC PROGRAMAS]:[Codificado Reportado
USD]],1,0)</f>
        <v>176819286000101</v>
      </c>
      <c r="AG259" s="6">
        <v>31743321.57</v>
      </c>
      <c r="AH259" s="6">
        <v>31487734.620000001</v>
      </c>
      <c r="AI259" s="21">
        <f t="shared" si="29"/>
        <v>0.9919483236990061</v>
      </c>
      <c r="AJ259" s="26" t="str">
        <f t="shared" si="30"/>
        <v>85% a 100%</v>
      </c>
      <c r="AK259" s="6">
        <v>31743321.570000004</v>
      </c>
      <c r="AL259" s="6">
        <v>31487734.620000001</v>
      </c>
      <c r="AM259" s="5" t="s">
        <v>1785</v>
      </c>
      <c r="AN259" s="5" t="s">
        <v>1785</v>
      </c>
      <c r="AO259" s="5"/>
      <c r="AP259" s="5" t="s">
        <v>1785</v>
      </c>
      <c r="AQ259" s="5" t="s">
        <v>545</v>
      </c>
      <c r="AR259" s="5" t="s">
        <v>2747</v>
      </c>
      <c r="AS259" s="7">
        <v>44587.451898148101</v>
      </c>
      <c r="AT259" s="10"/>
    </row>
    <row r="260" spans="1:46" s="1" customFormat="1" ht="50" customHeight="1">
      <c r="A260" s="9">
        <v>2021</v>
      </c>
      <c r="B260" s="5" t="s">
        <v>1186</v>
      </c>
      <c r="C260" s="5" t="str">
        <f>VLOOKUP(Tabla1[[#This Row],[RUC]],[1]ENTIDADES!$A$2:$I$191,2,0)</f>
        <v>GABINETE SECTORIAL PRODUCTIVO</v>
      </c>
      <c r="D260" s="5" t="s">
        <v>2251</v>
      </c>
      <c r="E260" s="5" t="str">
        <f>VLOOKUP(Tabla1[[#This Row],[RUC]],[1]ENTIDADES!$A$2:$I$191,4,0)</f>
        <v>ZONA 9</v>
      </c>
      <c r="F260" s="5" t="s">
        <v>49</v>
      </c>
      <c r="G260" s="5" t="s">
        <v>2001</v>
      </c>
      <c r="H260" s="29" t="s">
        <v>2771</v>
      </c>
      <c r="I260" s="5">
        <v>1</v>
      </c>
      <c r="J260" s="4">
        <v>3</v>
      </c>
      <c r="K260" s="5" t="s">
        <v>2229</v>
      </c>
      <c r="L260" s="5" t="s">
        <v>2775</v>
      </c>
      <c r="M260" s="4">
        <v>13</v>
      </c>
      <c r="N260" s="5" t="s">
        <v>2712</v>
      </c>
      <c r="O260" s="5" t="s">
        <v>1862</v>
      </c>
      <c r="P260" s="5" t="s">
        <v>2125</v>
      </c>
      <c r="Q260" s="6">
        <v>78</v>
      </c>
      <c r="R260" s="6">
        <v>0</v>
      </c>
      <c r="S260" s="6">
        <v>37</v>
      </c>
      <c r="T260" s="6">
        <v>32</v>
      </c>
      <c r="U260" s="6">
        <v>31</v>
      </c>
      <c r="V260" s="6">
        <v>100</v>
      </c>
      <c r="W260" s="6">
        <v>0</v>
      </c>
      <c r="X260" s="6">
        <v>13.45</v>
      </c>
      <c r="Y260" s="6">
        <v>0</v>
      </c>
      <c r="Z260" s="6">
        <v>86.46</v>
      </c>
      <c r="AA260" s="6">
        <v>99.91</v>
      </c>
      <c r="AB260" s="21">
        <f t="shared" si="25"/>
        <v>0.99909999999999999</v>
      </c>
      <c r="AC260" s="23">
        <f t="shared" si="26"/>
        <v>0.99909999999999999</v>
      </c>
      <c r="AD260" s="24" t="str">
        <f t="shared" si="27"/>
        <v>85% a 100%</v>
      </c>
      <c r="AE260" s="26" t="str">
        <f t="shared" si="28"/>
        <v>176819286000154</v>
      </c>
      <c r="AF260" s="26" t="str">
        <f>VLOOKUP(Tabla1[[#This Row],[RUC PROGRAMAS]],Tabla13[[RUC PROGRAMAS]:[Codificado Reportado
USD]],1,0)</f>
        <v>176819286000154</v>
      </c>
      <c r="AG260" s="6">
        <v>8133.46</v>
      </c>
      <c r="AH260" s="6">
        <v>7837.93</v>
      </c>
      <c r="AI260" s="21">
        <f t="shared" si="29"/>
        <v>0.96366491013664546</v>
      </c>
      <c r="AJ260" s="26" t="str">
        <f t="shared" si="30"/>
        <v>85% a 100%</v>
      </c>
      <c r="AK260" s="6">
        <v>8133.46</v>
      </c>
      <c r="AL260" s="6">
        <v>7837.93</v>
      </c>
      <c r="AM260" s="5" t="s">
        <v>1605</v>
      </c>
      <c r="AN260" s="5" t="s">
        <v>1423</v>
      </c>
      <c r="AO260" s="5"/>
      <c r="AP260" s="5" t="s">
        <v>1625</v>
      </c>
      <c r="AQ260" s="5" t="s">
        <v>545</v>
      </c>
      <c r="AR260" s="5" t="s">
        <v>2747</v>
      </c>
      <c r="AS260" s="7">
        <v>44587.444317129601</v>
      </c>
      <c r="AT260" s="10"/>
    </row>
    <row r="261" spans="1:46" s="1" customFormat="1" ht="50" customHeight="1">
      <c r="A261" s="9">
        <v>2021</v>
      </c>
      <c r="B261" s="5" t="s">
        <v>1186</v>
      </c>
      <c r="C261" s="5" t="str">
        <f>VLOOKUP(Tabla1[[#This Row],[RUC]],[1]ENTIDADES!$A$2:$I$191,2,0)</f>
        <v>GABINETE SECTORIAL PRODUCTIVO</v>
      </c>
      <c r="D261" s="5" t="s">
        <v>2251</v>
      </c>
      <c r="E261" s="5" t="str">
        <f>VLOOKUP(Tabla1[[#This Row],[RUC]],[1]ENTIDADES!$A$2:$I$191,4,0)</f>
        <v>ZONA 9</v>
      </c>
      <c r="F261" s="5" t="s">
        <v>1631</v>
      </c>
      <c r="G261" s="5" t="s">
        <v>2289</v>
      </c>
      <c r="H261" s="29" t="s">
        <v>2771</v>
      </c>
      <c r="I261" s="5">
        <v>1</v>
      </c>
      <c r="J261" s="4">
        <v>3</v>
      </c>
      <c r="K261" s="5" t="s">
        <v>2229</v>
      </c>
      <c r="L261" s="5" t="s">
        <v>2775</v>
      </c>
      <c r="M261" s="4">
        <v>12</v>
      </c>
      <c r="N261" s="5" t="s">
        <v>2176</v>
      </c>
      <c r="O261" s="5" t="s">
        <v>624</v>
      </c>
      <c r="P261" s="5" t="s">
        <v>2125</v>
      </c>
      <c r="Q261" s="6">
        <v>0</v>
      </c>
      <c r="R261" s="6">
        <v>0</v>
      </c>
      <c r="S261" s="6">
        <v>0</v>
      </c>
      <c r="T261" s="6">
        <v>0</v>
      </c>
      <c r="U261" s="6">
        <v>0</v>
      </c>
      <c r="V261" s="6">
        <v>0</v>
      </c>
      <c r="W261" s="6">
        <v>0</v>
      </c>
      <c r="X261" s="6">
        <v>0</v>
      </c>
      <c r="Y261" s="6">
        <v>0</v>
      </c>
      <c r="Z261" s="6">
        <v>0</v>
      </c>
      <c r="AA261" s="6">
        <v>0</v>
      </c>
      <c r="AB261" s="21" t="e">
        <f t="shared" si="25"/>
        <v>#DIV/0!</v>
      </c>
      <c r="AC261" s="23" t="e">
        <f t="shared" si="26"/>
        <v>#DIV/0!</v>
      </c>
      <c r="AD261" s="24" t="e">
        <f t="shared" si="27"/>
        <v>#DIV/0!</v>
      </c>
      <c r="AE261" s="26" t="str">
        <f t="shared" si="28"/>
        <v>176819286000155</v>
      </c>
      <c r="AF261" s="26" t="e">
        <f>VLOOKUP(Tabla1[[#This Row],[RUC PROGRAMAS]],Tabla13[[RUC PROGRAMAS]:[Codificado Reportado
USD]],1,0)</f>
        <v>#N/A</v>
      </c>
      <c r="AG261" s="6">
        <v>0</v>
      </c>
      <c r="AH261" s="6">
        <v>0</v>
      </c>
      <c r="AI261" s="21" t="e">
        <f t="shared" si="29"/>
        <v>#DIV/0!</v>
      </c>
      <c r="AJ261" s="26" t="e">
        <f t="shared" si="30"/>
        <v>#DIV/0!</v>
      </c>
      <c r="AK261" s="6">
        <v>0</v>
      </c>
      <c r="AL261" s="6">
        <v>0</v>
      </c>
      <c r="AM261" s="5" t="s">
        <v>620</v>
      </c>
      <c r="AN261" s="5" t="s">
        <v>1830</v>
      </c>
      <c r="AO261" s="5"/>
      <c r="AP261" s="5" t="s">
        <v>2170</v>
      </c>
      <c r="AQ261" s="5" t="s">
        <v>545</v>
      </c>
      <c r="AR261" s="5" t="s">
        <v>2747</v>
      </c>
      <c r="AS261" s="7">
        <v>44587.428692129601</v>
      </c>
      <c r="AT261" s="10"/>
    </row>
    <row r="262" spans="1:46" s="1" customFormat="1" ht="50" customHeight="1">
      <c r="A262" s="9">
        <v>2021</v>
      </c>
      <c r="B262" s="5" t="s">
        <v>1186</v>
      </c>
      <c r="C262" s="5" t="str">
        <f>VLOOKUP(Tabla1[[#This Row],[RUC]],[1]ENTIDADES!$A$2:$I$191,2,0)</f>
        <v>GABINETE SECTORIAL PRODUCTIVO</v>
      </c>
      <c r="D262" s="5" t="s">
        <v>2251</v>
      </c>
      <c r="E262" s="5" t="str">
        <f>VLOOKUP(Tabla1[[#This Row],[RUC]],[1]ENTIDADES!$A$2:$I$191,4,0)</f>
        <v>ZONA 9</v>
      </c>
      <c r="F262" s="5" t="s">
        <v>510</v>
      </c>
      <c r="G262" s="5" t="s">
        <v>2015</v>
      </c>
      <c r="H262" s="29" t="s">
        <v>2771</v>
      </c>
      <c r="I262" s="5">
        <v>1</v>
      </c>
      <c r="J262" s="4">
        <v>3</v>
      </c>
      <c r="K262" s="5" t="s">
        <v>2229</v>
      </c>
      <c r="L262" s="5" t="s">
        <v>2775</v>
      </c>
      <c r="M262" s="4">
        <v>11</v>
      </c>
      <c r="N262" s="5" t="s">
        <v>2176</v>
      </c>
      <c r="O262" s="5" t="s">
        <v>1839</v>
      </c>
      <c r="P262" s="5" t="s">
        <v>2125</v>
      </c>
      <c r="Q262" s="6">
        <v>51</v>
      </c>
      <c r="R262" s="6">
        <v>0.22</v>
      </c>
      <c r="S262" s="6">
        <v>31.78</v>
      </c>
      <c r="T262" s="6">
        <v>42</v>
      </c>
      <c r="U262" s="6">
        <v>26</v>
      </c>
      <c r="V262" s="6">
        <v>100</v>
      </c>
      <c r="W262" s="6">
        <v>0.23</v>
      </c>
      <c r="X262" s="6">
        <v>29.81</v>
      </c>
      <c r="Y262" s="6">
        <v>0</v>
      </c>
      <c r="Z262" s="6">
        <v>66.900000000000006</v>
      </c>
      <c r="AA262" s="6">
        <v>96.94</v>
      </c>
      <c r="AB262" s="21">
        <f t="shared" si="25"/>
        <v>0.96939999999999993</v>
      </c>
      <c r="AC262" s="23">
        <f t="shared" si="26"/>
        <v>0.96939999999999993</v>
      </c>
      <c r="AD262" s="24" t="str">
        <f t="shared" si="27"/>
        <v>85% a 100%</v>
      </c>
      <c r="AE262" s="26" t="str">
        <f t="shared" si="28"/>
        <v>176819286000156</v>
      </c>
      <c r="AF262" s="26" t="str">
        <f>VLOOKUP(Tabla1[[#This Row],[RUC PROGRAMAS]],Tabla13[[RUC PROGRAMAS]:[Codificado Reportado
USD]],1,0)</f>
        <v>176819286000156</v>
      </c>
      <c r="AG262" s="6">
        <v>49668.38</v>
      </c>
      <c r="AH262" s="6">
        <v>48147.58</v>
      </c>
      <c r="AI262" s="21">
        <f t="shared" si="29"/>
        <v>0.96938092202725368</v>
      </c>
      <c r="AJ262" s="26" t="str">
        <f t="shared" si="30"/>
        <v>85% a 100%</v>
      </c>
      <c r="AK262" s="6">
        <v>49668.380000000005</v>
      </c>
      <c r="AL262" s="6">
        <v>48147.58</v>
      </c>
      <c r="AM262" s="5" t="s">
        <v>611</v>
      </c>
      <c r="AN262" s="5" t="s">
        <v>1359</v>
      </c>
      <c r="AO262" s="5"/>
      <c r="AP262" s="5" t="s">
        <v>2423</v>
      </c>
      <c r="AQ262" s="5" t="s">
        <v>545</v>
      </c>
      <c r="AR262" s="5" t="s">
        <v>2747</v>
      </c>
      <c r="AS262" s="7">
        <v>44587.450439814798</v>
      </c>
      <c r="AT262" s="10"/>
    </row>
    <row r="263" spans="1:46" s="1" customFormat="1" ht="50" customHeight="1">
      <c r="A263" s="9">
        <v>2021</v>
      </c>
      <c r="B263" s="5" t="s">
        <v>1186</v>
      </c>
      <c r="C263" s="5" t="str">
        <f>VLOOKUP(Tabla1[[#This Row],[RUC]],[1]ENTIDADES!$A$2:$I$191,2,0)</f>
        <v>GABINETE SECTORIAL PRODUCTIVO</v>
      </c>
      <c r="D263" s="5" t="s">
        <v>2251</v>
      </c>
      <c r="E263" s="5" t="str">
        <f>VLOOKUP(Tabla1[[#This Row],[RUC]],[1]ENTIDADES!$A$2:$I$191,4,0)</f>
        <v>ZONA 9</v>
      </c>
      <c r="F263" s="5" t="s">
        <v>2029</v>
      </c>
      <c r="G263" s="5" t="s">
        <v>2503</v>
      </c>
      <c r="H263" s="29" t="s">
        <v>2771</v>
      </c>
      <c r="I263" s="5">
        <v>1</v>
      </c>
      <c r="J263" s="4">
        <v>3</v>
      </c>
      <c r="K263" s="5" t="s">
        <v>2229</v>
      </c>
      <c r="L263" s="5" t="s">
        <v>2775</v>
      </c>
      <c r="M263" s="4">
        <v>11</v>
      </c>
      <c r="N263" s="5" t="s">
        <v>2176</v>
      </c>
      <c r="O263" s="5" t="s">
        <v>1279</v>
      </c>
      <c r="P263" s="5" t="s">
        <v>2125</v>
      </c>
      <c r="Q263" s="6">
        <v>71</v>
      </c>
      <c r="R263" s="6">
        <v>18.399999999999999</v>
      </c>
      <c r="S263" s="6">
        <v>34</v>
      </c>
      <c r="T263" s="6">
        <v>24.52</v>
      </c>
      <c r="U263" s="6">
        <v>23.08</v>
      </c>
      <c r="V263" s="6">
        <v>100</v>
      </c>
      <c r="W263" s="6">
        <v>18.43</v>
      </c>
      <c r="X263" s="6">
        <v>57.53</v>
      </c>
      <c r="Y263" s="6">
        <v>0</v>
      </c>
      <c r="Z263" s="6">
        <v>23.95</v>
      </c>
      <c r="AA263" s="6">
        <v>99.91</v>
      </c>
      <c r="AB263" s="21">
        <f t="shared" si="25"/>
        <v>0.99909999999999999</v>
      </c>
      <c r="AC263" s="23">
        <f t="shared" si="26"/>
        <v>0.99909999999999999</v>
      </c>
      <c r="AD263" s="24" t="str">
        <f t="shared" si="27"/>
        <v>85% a 100%</v>
      </c>
      <c r="AE263" s="26" t="str">
        <f t="shared" si="28"/>
        <v>176819286000157</v>
      </c>
      <c r="AF263" s="26" t="str">
        <f>VLOOKUP(Tabla1[[#This Row],[RUC PROGRAMAS]],Tabla13[[RUC PROGRAMAS]:[Codificado Reportado
USD]],1,0)</f>
        <v>176819286000157</v>
      </c>
      <c r="AG263" s="6">
        <v>226038.62</v>
      </c>
      <c r="AH263" s="6">
        <v>225825.74</v>
      </c>
      <c r="AI263" s="21">
        <f t="shared" si="29"/>
        <v>0.99905821403439821</v>
      </c>
      <c r="AJ263" s="26" t="str">
        <f t="shared" si="30"/>
        <v>85% a 100%</v>
      </c>
      <c r="AK263" s="6">
        <v>226038.62000000002</v>
      </c>
      <c r="AL263" s="6">
        <v>225825.74000000002</v>
      </c>
      <c r="AM263" s="5" t="s">
        <v>2158</v>
      </c>
      <c r="AN263" s="5" t="s">
        <v>881</v>
      </c>
      <c r="AO263" s="5"/>
      <c r="AP263" s="5" t="s">
        <v>2072</v>
      </c>
      <c r="AQ263" s="5" t="s">
        <v>545</v>
      </c>
      <c r="AR263" s="5" t="s">
        <v>2747</v>
      </c>
      <c r="AS263" s="7">
        <v>44587.451122685197</v>
      </c>
      <c r="AT263" s="10"/>
    </row>
    <row r="264" spans="1:46" s="1" customFormat="1" ht="50" customHeight="1">
      <c r="A264" s="9">
        <v>2021</v>
      </c>
      <c r="B264" s="5" t="s">
        <v>2615</v>
      </c>
      <c r="C264" s="5" t="str">
        <f>VLOOKUP(Tabla1[[#This Row],[RUC]],[1]ENTIDADES!$A$2:$I$191,2,0)</f>
        <v>GABINETE SECTORIAL DE EDUCACIÓN</v>
      </c>
      <c r="D264" s="5" t="s">
        <v>105</v>
      </c>
      <c r="E264" s="5" t="str">
        <f>VLOOKUP(Tabla1[[#This Row],[RUC]],[1]ENTIDADES!$A$2:$I$191,4,0)</f>
        <v>ZONA 9</v>
      </c>
      <c r="F264" s="5" t="s">
        <v>2220</v>
      </c>
      <c r="G264" s="5" t="s">
        <v>748</v>
      </c>
      <c r="H264" s="29" t="s">
        <v>2770</v>
      </c>
      <c r="I264" s="5">
        <v>3</v>
      </c>
      <c r="J264" s="4">
        <v>7</v>
      </c>
      <c r="K264" s="5" t="s">
        <v>2274</v>
      </c>
      <c r="L264" s="5" t="s">
        <v>2773</v>
      </c>
      <c r="M264" s="4">
        <v>6</v>
      </c>
      <c r="N264" s="5" t="s">
        <v>2744</v>
      </c>
      <c r="O264" s="5" t="s">
        <v>2185</v>
      </c>
      <c r="P264" s="5" t="s">
        <v>2125</v>
      </c>
      <c r="Q264" s="6">
        <v>100</v>
      </c>
      <c r="R264" s="6">
        <v>25</v>
      </c>
      <c r="S264" s="6">
        <v>25</v>
      </c>
      <c r="T264" s="6">
        <v>25</v>
      </c>
      <c r="U264" s="6">
        <v>25</v>
      </c>
      <c r="V264" s="6">
        <v>100</v>
      </c>
      <c r="W264" s="6">
        <v>25</v>
      </c>
      <c r="X264" s="6">
        <v>25</v>
      </c>
      <c r="Y264" s="6">
        <v>25</v>
      </c>
      <c r="Z264" s="6">
        <v>25</v>
      </c>
      <c r="AA264" s="6">
        <v>100</v>
      </c>
      <c r="AB264" s="21">
        <f t="shared" si="25"/>
        <v>1</v>
      </c>
      <c r="AC264" s="23">
        <f t="shared" si="26"/>
        <v>1</v>
      </c>
      <c r="AD264" s="24" t="str">
        <f t="shared" si="27"/>
        <v>85% a 100%</v>
      </c>
      <c r="AE264" s="26" t="str">
        <f t="shared" si="28"/>
        <v>176000635000101</v>
      </c>
      <c r="AF264" s="26" t="str">
        <f>VLOOKUP(Tabla1[[#This Row],[RUC PROGRAMAS]],Tabla13[[RUC PROGRAMAS]:[Codificado Reportado
USD]],1,0)</f>
        <v>176000635000101</v>
      </c>
      <c r="AG264" s="6">
        <v>4570984.66</v>
      </c>
      <c r="AH264" s="6">
        <v>4410618.0999999996</v>
      </c>
      <c r="AI264" s="21">
        <f t="shared" si="29"/>
        <v>0.96491640818588953</v>
      </c>
      <c r="AJ264" s="26" t="str">
        <f t="shared" si="30"/>
        <v>85% a 100%</v>
      </c>
      <c r="AK264" s="6">
        <v>4570984.6599999992</v>
      </c>
      <c r="AL264" s="6">
        <v>4410618.0999999996</v>
      </c>
      <c r="AM264" s="5" t="s">
        <v>2165</v>
      </c>
      <c r="AN264" s="5" t="s">
        <v>127</v>
      </c>
      <c r="AO264" s="5" t="s">
        <v>127</v>
      </c>
      <c r="AP264" s="5" t="s">
        <v>127</v>
      </c>
      <c r="AQ264" s="5" t="s">
        <v>688</v>
      </c>
      <c r="AR264" s="5" t="s">
        <v>2509</v>
      </c>
      <c r="AS264" s="7">
        <v>44587.777615740699</v>
      </c>
      <c r="AT264" s="11">
        <v>44587.775937500002</v>
      </c>
    </row>
    <row r="265" spans="1:46" s="1" customFormat="1" ht="50" customHeight="1">
      <c r="A265" s="9">
        <v>2021</v>
      </c>
      <c r="B265" s="5" t="s">
        <v>2615</v>
      </c>
      <c r="C265" s="5" t="str">
        <f>VLOOKUP(Tabla1[[#This Row],[RUC]],[1]ENTIDADES!$A$2:$I$191,2,0)</f>
        <v>GABINETE SECTORIAL DE EDUCACIÓN</v>
      </c>
      <c r="D265" s="5" t="s">
        <v>105</v>
      </c>
      <c r="E265" s="5" t="str">
        <f>VLOOKUP(Tabla1[[#This Row],[RUC]],[1]ENTIDADES!$A$2:$I$191,4,0)</f>
        <v>ZONA 9</v>
      </c>
      <c r="F265" s="5" t="s">
        <v>2433</v>
      </c>
      <c r="G265" s="5" t="s">
        <v>1366</v>
      </c>
      <c r="H265" s="29" t="s">
        <v>2771</v>
      </c>
      <c r="I265" s="5">
        <v>1</v>
      </c>
      <c r="J265" s="4">
        <v>1</v>
      </c>
      <c r="K265" s="5" t="s">
        <v>55</v>
      </c>
      <c r="L265" s="5" t="s">
        <v>2773</v>
      </c>
      <c r="M265" s="4">
        <v>6</v>
      </c>
      <c r="N265" s="5" t="s">
        <v>2744</v>
      </c>
      <c r="O265" s="5" t="s">
        <v>815</v>
      </c>
      <c r="P265" s="5" t="s">
        <v>815</v>
      </c>
      <c r="Q265" s="6">
        <v>0</v>
      </c>
      <c r="R265" s="6">
        <v>0</v>
      </c>
      <c r="S265" s="6">
        <v>0</v>
      </c>
      <c r="T265" s="6">
        <v>0</v>
      </c>
      <c r="U265" s="6">
        <v>0</v>
      </c>
      <c r="V265" s="6">
        <v>0</v>
      </c>
      <c r="W265" s="6">
        <v>0</v>
      </c>
      <c r="X265" s="6">
        <v>0</v>
      </c>
      <c r="Y265" s="6">
        <v>0</v>
      </c>
      <c r="Z265" s="6">
        <v>0</v>
      </c>
      <c r="AA265" s="6">
        <v>0</v>
      </c>
      <c r="AB265" s="21" t="e">
        <f t="shared" si="25"/>
        <v>#DIV/0!</v>
      </c>
      <c r="AC265" s="23" t="e">
        <f t="shared" si="26"/>
        <v>#DIV/0!</v>
      </c>
      <c r="AD265" s="24" t="e">
        <f t="shared" si="27"/>
        <v>#DIV/0!</v>
      </c>
      <c r="AE265" s="26" t="str">
        <f t="shared" si="28"/>
        <v>176000635000120</v>
      </c>
      <c r="AF265" s="26" t="e">
        <f>VLOOKUP(Tabla1[[#This Row],[RUC PROGRAMAS]],Tabla13[[RUC PROGRAMAS]:[Codificado Reportado
USD]],1,0)</f>
        <v>#N/A</v>
      </c>
      <c r="AG265" s="6">
        <v>0</v>
      </c>
      <c r="AH265" s="6">
        <v>0</v>
      </c>
      <c r="AI265" s="21" t="e">
        <f t="shared" si="29"/>
        <v>#DIV/0!</v>
      </c>
      <c r="AJ265" s="26" t="e">
        <f t="shared" si="30"/>
        <v>#DIV/0!</v>
      </c>
      <c r="AK265" s="6">
        <v>0</v>
      </c>
      <c r="AL265" s="6">
        <v>0</v>
      </c>
      <c r="AM265" s="5" t="s">
        <v>815</v>
      </c>
      <c r="AN265" s="5" t="s">
        <v>957</v>
      </c>
      <c r="AO265" s="5" t="s">
        <v>957</v>
      </c>
      <c r="AP265" s="5" t="s">
        <v>1565</v>
      </c>
      <c r="AQ265" s="5" t="s">
        <v>688</v>
      </c>
      <c r="AR265" s="5" t="s">
        <v>2509</v>
      </c>
      <c r="AS265" s="7">
        <v>44586.477048611101</v>
      </c>
      <c r="AT265" s="10"/>
    </row>
    <row r="266" spans="1:46" s="1" customFormat="1" ht="50" customHeight="1">
      <c r="A266" s="9">
        <v>2021</v>
      </c>
      <c r="B266" s="5" t="s">
        <v>2615</v>
      </c>
      <c r="C266" s="5" t="str">
        <f>VLOOKUP(Tabla1[[#This Row],[RUC]],[1]ENTIDADES!$A$2:$I$191,2,0)</f>
        <v>GABINETE SECTORIAL DE EDUCACIÓN</v>
      </c>
      <c r="D266" s="5" t="s">
        <v>105</v>
      </c>
      <c r="E266" s="5" t="str">
        <f>VLOOKUP(Tabla1[[#This Row],[RUC]],[1]ENTIDADES!$A$2:$I$191,4,0)</f>
        <v>ZONA 9</v>
      </c>
      <c r="F266" s="5" t="s">
        <v>1631</v>
      </c>
      <c r="G266" s="5" t="s">
        <v>334</v>
      </c>
      <c r="H266" s="29" t="s">
        <v>2771</v>
      </c>
      <c r="I266" s="5">
        <v>1</v>
      </c>
      <c r="J266" s="4">
        <v>1</v>
      </c>
      <c r="K266" s="5" t="s">
        <v>55</v>
      </c>
      <c r="L266" s="5" t="s">
        <v>2773</v>
      </c>
      <c r="M266" s="4">
        <v>6</v>
      </c>
      <c r="N266" s="5" t="s">
        <v>2744</v>
      </c>
      <c r="O266" s="5" t="s">
        <v>1185</v>
      </c>
      <c r="P266" s="5" t="s">
        <v>2125</v>
      </c>
      <c r="Q266" s="6">
        <v>100</v>
      </c>
      <c r="R266" s="6">
        <v>11</v>
      </c>
      <c r="S266" s="6">
        <v>25</v>
      </c>
      <c r="T266" s="6">
        <v>39</v>
      </c>
      <c r="U266" s="6">
        <v>25</v>
      </c>
      <c r="V266" s="6">
        <v>100</v>
      </c>
      <c r="W266" s="6">
        <v>10.87</v>
      </c>
      <c r="X266" s="6">
        <v>25</v>
      </c>
      <c r="Y266" s="6">
        <v>39</v>
      </c>
      <c r="Z266" s="6">
        <v>25.13</v>
      </c>
      <c r="AA266" s="6">
        <v>100</v>
      </c>
      <c r="AB266" s="21">
        <f t="shared" si="25"/>
        <v>1</v>
      </c>
      <c r="AC266" s="23">
        <f t="shared" si="26"/>
        <v>1</v>
      </c>
      <c r="AD266" s="24" t="str">
        <f t="shared" si="27"/>
        <v>85% a 100%</v>
      </c>
      <c r="AE266" s="26" t="str">
        <f t="shared" si="28"/>
        <v>176000635000155</v>
      </c>
      <c r="AF266" s="26" t="str">
        <f>VLOOKUP(Tabla1[[#This Row],[RUC PROGRAMAS]],Tabla13[[RUC PROGRAMAS]:[Codificado Reportado
USD]],1,0)</f>
        <v>176000635000155</v>
      </c>
      <c r="AG266" s="6">
        <v>43477878.189999998</v>
      </c>
      <c r="AH266" s="6">
        <v>43125844.189999998</v>
      </c>
      <c r="AI266" s="21">
        <f t="shared" si="29"/>
        <v>0.99190314673449342</v>
      </c>
      <c r="AJ266" s="26" t="str">
        <f t="shared" si="30"/>
        <v>85% a 100%</v>
      </c>
      <c r="AK266" s="6">
        <v>43477878.190000005</v>
      </c>
      <c r="AL266" s="6">
        <v>43125844.190000005</v>
      </c>
      <c r="AM266" s="5" t="s">
        <v>1271</v>
      </c>
      <c r="AN266" s="5" t="s">
        <v>2391</v>
      </c>
      <c r="AO266" s="5" t="s">
        <v>782</v>
      </c>
      <c r="AP266" s="5" t="s">
        <v>1653</v>
      </c>
      <c r="AQ266" s="5" t="s">
        <v>688</v>
      </c>
      <c r="AR266" s="5" t="s">
        <v>2509</v>
      </c>
      <c r="AS266" s="7">
        <v>44586.480949074103</v>
      </c>
      <c r="AT266" s="10"/>
    </row>
    <row r="267" spans="1:46" s="1" customFormat="1" ht="50" customHeight="1">
      <c r="A267" s="9">
        <v>2021</v>
      </c>
      <c r="B267" s="5" t="s">
        <v>2615</v>
      </c>
      <c r="C267" s="5" t="str">
        <f>VLOOKUP(Tabla1[[#This Row],[RUC]],[1]ENTIDADES!$A$2:$I$191,2,0)</f>
        <v>GABINETE SECTORIAL DE EDUCACIÓN</v>
      </c>
      <c r="D267" s="5" t="s">
        <v>105</v>
      </c>
      <c r="E267" s="5" t="str">
        <f>VLOOKUP(Tabla1[[#This Row],[RUC]],[1]ENTIDADES!$A$2:$I$191,4,0)</f>
        <v>ZONA 9</v>
      </c>
      <c r="F267" s="5" t="s">
        <v>510</v>
      </c>
      <c r="G267" s="5" t="s">
        <v>132</v>
      </c>
      <c r="H267" s="29" t="s">
        <v>2771</v>
      </c>
      <c r="I267" s="5">
        <v>1</v>
      </c>
      <c r="J267" s="4">
        <v>1</v>
      </c>
      <c r="K267" s="5" t="s">
        <v>55</v>
      </c>
      <c r="L267" s="5" t="s">
        <v>2773</v>
      </c>
      <c r="M267" s="4">
        <v>6</v>
      </c>
      <c r="N267" s="5" t="s">
        <v>2744</v>
      </c>
      <c r="O267" s="5" t="s">
        <v>1281</v>
      </c>
      <c r="P267" s="5" t="s">
        <v>2125</v>
      </c>
      <c r="Q267" s="6">
        <v>100</v>
      </c>
      <c r="R267" s="6">
        <v>5</v>
      </c>
      <c r="S267" s="6">
        <v>45</v>
      </c>
      <c r="T267" s="6">
        <v>25</v>
      </c>
      <c r="U267" s="6">
        <v>25</v>
      </c>
      <c r="V267" s="6">
        <v>100</v>
      </c>
      <c r="W267" s="6">
        <v>4.78</v>
      </c>
      <c r="X267" s="6">
        <v>45</v>
      </c>
      <c r="Y267" s="6">
        <v>25</v>
      </c>
      <c r="Z267" s="6">
        <v>25.22</v>
      </c>
      <c r="AA267" s="6">
        <v>100</v>
      </c>
      <c r="AB267" s="21">
        <f t="shared" si="25"/>
        <v>1</v>
      </c>
      <c r="AC267" s="23">
        <f t="shared" si="26"/>
        <v>1</v>
      </c>
      <c r="AD267" s="24" t="str">
        <f t="shared" si="27"/>
        <v>85% a 100%</v>
      </c>
      <c r="AE267" s="26" t="str">
        <f t="shared" si="28"/>
        <v>176000635000156</v>
      </c>
      <c r="AF267" s="26" t="str">
        <f>VLOOKUP(Tabla1[[#This Row],[RUC PROGRAMAS]],Tabla13[[RUC PROGRAMAS]:[Codificado Reportado
USD]],1,0)</f>
        <v>176000635000156</v>
      </c>
      <c r="AG267" s="6">
        <v>7338254.4500000002</v>
      </c>
      <c r="AH267" s="6">
        <v>7315342.7800000003</v>
      </c>
      <c r="AI267" s="21">
        <f t="shared" si="29"/>
        <v>0.99687777656715082</v>
      </c>
      <c r="AJ267" s="26" t="str">
        <f t="shared" si="30"/>
        <v>85% a 100%</v>
      </c>
      <c r="AK267" s="6">
        <v>7338254.4500000002</v>
      </c>
      <c r="AL267" s="6">
        <v>7315342.7800000003</v>
      </c>
      <c r="AM267" s="5" t="s">
        <v>2422</v>
      </c>
      <c r="AN267" s="5" t="s">
        <v>537</v>
      </c>
      <c r="AO267" s="5" t="s">
        <v>1390</v>
      </c>
      <c r="AP267" s="5" t="s">
        <v>208</v>
      </c>
      <c r="AQ267" s="5" t="s">
        <v>688</v>
      </c>
      <c r="AR267" s="5" t="s">
        <v>2509</v>
      </c>
      <c r="AS267" s="7">
        <v>44586.481053240699</v>
      </c>
      <c r="AT267" s="10"/>
    </row>
    <row r="268" spans="1:46" s="1" customFormat="1" ht="50" customHeight="1">
      <c r="A268" s="9">
        <v>2021</v>
      </c>
      <c r="B268" s="5" t="s">
        <v>2280</v>
      </c>
      <c r="C268" s="5" t="str">
        <f>VLOOKUP(Tabla1[[#This Row],[RUC]],[1]ENTIDADES!$A$2:$I$191,2,0)</f>
        <v>GABINETE SECTORIAL PRODUCTIVO</v>
      </c>
      <c r="D268" s="5" t="s">
        <v>2486</v>
      </c>
      <c r="E268" s="5" t="str">
        <f>VLOOKUP(Tabla1[[#This Row],[RUC]],[1]ENTIDADES!$A$2:$I$191,4,0)</f>
        <v>ZONA 9</v>
      </c>
      <c r="F268" s="5" t="s">
        <v>2220</v>
      </c>
      <c r="G268" s="5" t="s">
        <v>748</v>
      </c>
      <c r="H268" s="29" t="s">
        <v>2770</v>
      </c>
      <c r="I268" s="5">
        <v>3</v>
      </c>
      <c r="J268" s="4">
        <v>7</v>
      </c>
      <c r="K268" s="5" t="s">
        <v>2274</v>
      </c>
      <c r="L268" s="5" t="s">
        <v>2773</v>
      </c>
      <c r="M268" s="4">
        <v>7</v>
      </c>
      <c r="N268" s="5" t="s">
        <v>1823</v>
      </c>
      <c r="O268" s="5" t="s">
        <v>2185</v>
      </c>
      <c r="P268" s="5" t="s">
        <v>2125</v>
      </c>
      <c r="Q268" s="6">
        <v>100</v>
      </c>
      <c r="R268" s="6">
        <v>25</v>
      </c>
      <c r="S268" s="6">
        <v>25</v>
      </c>
      <c r="T268" s="6">
        <v>25</v>
      </c>
      <c r="U268" s="6">
        <v>25</v>
      </c>
      <c r="V268" s="6">
        <v>100</v>
      </c>
      <c r="W268" s="6">
        <v>25</v>
      </c>
      <c r="X268" s="6">
        <v>23.31</v>
      </c>
      <c r="Y268" s="6">
        <v>23.64</v>
      </c>
      <c r="Z268" s="6">
        <v>27.78</v>
      </c>
      <c r="AA268" s="6">
        <v>99.73</v>
      </c>
      <c r="AB268" s="21">
        <f t="shared" si="25"/>
        <v>0.99730000000000008</v>
      </c>
      <c r="AC268" s="23">
        <f t="shared" si="26"/>
        <v>0.99730000000000008</v>
      </c>
      <c r="AD268" s="24" t="str">
        <f t="shared" si="27"/>
        <v>85% a 100%</v>
      </c>
      <c r="AE268" s="26" t="str">
        <f t="shared" si="28"/>
        <v>176815094000101</v>
      </c>
      <c r="AF268" s="26" t="str">
        <f>VLOOKUP(Tabla1[[#This Row],[RUC PROGRAMAS]],Tabla13[[RUC PROGRAMAS]:[Codificado Reportado
USD]],1,0)</f>
        <v>176815094000101</v>
      </c>
      <c r="AG268" s="6">
        <v>13376782.609999999</v>
      </c>
      <c r="AH268" s="6">
        <v>13301428.83</v>
      </c>
      <c r="AI268" s="21">
        <f t="shared" si="29"/>
        <v>0.99436682330894222</v>
      </c>
      <c r="AJ268" s="26" t="str">
        <f t="shared" si="30"/>
        <v>85% a 100%</v>
      </c>
      <c r="AK268" s="6">
        <v>27516376.09</v>
      </c>
      <c r="AL268" s="6">
        <v>27441022.309999999</v>
      </c>
      <c r="AM268" s="5" t="s">
        <v>928</v>
      </c>
      <c r="AN268" s="5" t="s">
        <v>1391</v>
      </c>
      <c r="AO268" s="5" t="s">
        <v>25</v>
      </c>
      <c r="AP268" s="5" t="s">
        <v>1467</v>
      </c>
      <c r="AQ268" s="5" t="s">
        <v>472</v>
      </c>
      <c r="AR268" s="5" t="s">
        <v>908</v>
      </c>
      <c r="AS268" s="7">
        <v>44589.864525463003</v>
      </c>
      <c r="AT268" s="11">
        <v>44589.862824074102</v>
      </c>
    </row>
    <row r="269" spans="1:46" s="1" customFormat="1" ht="50" customHeight="1">
      <c r="A269" s="9">
        <v>2021</v>
      </c>
      <c r="B269" s="5" t="s">
        <v>2280</v>
      </c>
      <c r="C269" s="5" t="str">
        <f>VLOOKUP(Tabla1[[#This Row],[RUC]],[1]ENTIDADES!$A$2:$I$191,2,0)</f>
        <v>GABINETE SECTORIAL PRODUCTIVO</v>
      </c>
      <c r="D269" s="5" t="s">
        <v>2486</v>
      </c>
      <c r="E269" s="5" t="str">
        <f>VLOOKUP(Tabla1[[#This Row],[RUC]],[1]ENTIDADES!$A$2:$I$191,4,0)</f>
        <v>ZONA 9</v>
      </c>
      <c r="F269" s="5" t="s">
        <v>1631</v>
      </c>
      <c r="G269" s="5" t="s">
        <v>1930</v>
      </c>
      <c r="H269" s="29" t="s">
        <v>2771</v>
      </c>
      <c r="I269" s="5">
        <v>1</v>
      </c>
      <c r="J269" s="4">
        <v>1</v>
      </c>
      <c r="K269" s="5" t="s">
        <v>55</v>
      </c>
      <c r="L269" s="5" t="s">
        <v>2776</v>
      </c>
      <c r="M269" s="4">
        <v>14</v>
      </c>
      <c r="N269" s="5" t="s">
        <v>2573</v>
      </c>
      <c r="O269" s="5" t="s">
        <v>1266</v>
      </c>
      <c r="P269" s="5" t="s">
        <v>317</v>
      </c>
      <c r="Q269" s="6">
        <v>100</v>
      </c>
      <c r="R269" s="6">
        <v>25</v>
      </c>
      <c r="S269" s="6">
        <v>25</v>
      </c>
      <c r="T269" s="6">
        <v>25</v>
      </c>
      <c r="U269" s="6">
        <v>25</v>
      </c>
      <c r="V269" s="6">
        <v>100</v>
      </c>
      <c r="W269" s="6">
        <v>25</v>
      </c>
      <c r="X269" s="6">
        <v>30.86</v>
      </c>
      <c r="Y269" s="6">
        <v>19.95</v>
      </c>
      <c r="Z269" s="6">
        <v>23.96</v>
      </c>
      <c r="AA269" s="6">
        <v>99.77</v>
      </c>
      <c r="AB269" s="21">
        <f t="shared" si="25"/>
        <v>0.99769999999999992</v>
      </c>
      <c r="AC269" s="23">
        <f t="shared" si="26"/>
        <v>0.99769999999999992</v>
      </c>
      <c r="AD269" s="24" t="str">
        <f t="shared" si="27"/>
        <v>85% a 100%</v>
      </c>
      <c r="AE269" s="26" t="str">
        <f t="shared" si="28"/>
        <v>176815094000155</v>
      </c>
      <c r="AF269" s="26" t="str">
        <f>VLOOKUP(Tabla1[[#This Row],[RUC PROGRAMAS]],Tabla13[[RUC PROGRAMAS]:[Codificado Reportado
USD]],1,0)</f>
        <v>176815094000155</v>
      </c>
      <c r="AG269" s="6">
        <v>14139593.48</v>
      </c>
      <c r="AH269" s="6">
        <v>14139593.48</v>
      </c>
      <c r="AI269" s="21">
        <f t="shared" si="29"/>
        <v>1</v>
      </c>
      <c r="AJ269" s="26" t="str">
        <f t="shared" si="30"/>
        <v>85% a 100%</v>
      </c>
      <c r="AK269" s="6">
        <v>0</v>
      </c>
      <c r="AL269" s="6">
        <v>0</v>
      </c>
      <c r="AM269" s="5" t="s">
        <v>888</v>
      </c>
      <c r="AN269" s="5" t="s">
        <v>319</v>
      </c>
      <c r="AO269" s="5" t="s">
        <v>2485</v>
      </c>
      <c r="AP269" s="5" t="s">
        <v>1728</v>
      </c>
      <c r="AQ269" s="5" t="s">
        <v>472</v>
      </c>
      <c r="AR269" s="5" t="s">
        <v>908</v>
      </c>
      <c r="AS269" s="7">
        <v>44589.941874999997</v>
      </c>
      <c r="AT269" s="10"/>
    </row>
    <row r="270" spans="1:46" s="1" customFormat="1" ht="50" customHeight="1">
      <c r="A270" s="9">
        <v>2021</v>
      </c>
      <c r="B270" s="5" t="s">
        <v>700</v>
      </c>
      <c r="C270" s="5" t="str">
        <f>VLOOKUP(Tabla1[[#This Row],[RUC]],[1]ENTIDADES!$A$2:$I$191,2,0)</f>
        <v>SIN GABINETE</v>
      </c>
      <c r="D270" s="5" t="s">
        <v>1707</v>
      </c>
      <c r="E270" s="5" t="str">
        <f>VLOOKUP(Tabla1[[#This Row],[RUC]],[1]ENTIDADES!$A$2:$I$191,4,0)</f>
        <v>ZONA 9</v>
      </c>
      <c r="F270" s="5" t="s">
        <v>2220</v>
      </c>
      <c r="G270" s="5" t="s">
        <v>748</v>
      </c>
      <c r="H270" s="29" t="s">
        <v>2770</v>
      </c>
      <c r="I270" s="5">
        <v>2</v>
      </c>
      <c r="J270" s="4">
        <v>6</v>
      </c>
      <c r="K270" s="5" t="s">
        <v>869</v>
      </c>
      <c r="L270" s="5" t="s">
        <v>2776</v>
      </c>
      <c r="M270" s="4">
        <v>14</v>
      </c>
      <c r="N270" s="5" t="s">
        <v>2573</v>
      </c>
      <c r="O270" s="5" t="s">
        <v>1942</v>
      </c>
      <c r="P270" s="5" t="s">
        <v>2125</v>
      </c>
      <c r="Q270" s="6">
        <v>0</v>
      </c>
      <c r="R270" s="6">
        <v>25</v>
      </c>
      <c r="S270" s="6">
        <v>25</v>
      </c>
      <c r="T270" s="6">
        <v>25</v>
      </c>
      <c r="U270" s="6">
        <v>25</v>
      </c>
      <c r="V270" s="6">
        <v>100</v>
      </c>
      <c r="W270" s="6">
        <v>25</v>
      </c>
      <c r="X270" s="6">
        <v>19</v>
      </c>
      <c r="Y270" s="6">
        <v>27</v>
      </c>
      <c r="Z270" s="6">
        <v>29</v>
      </c>
      <c r="AA270" s="6">
        <v>100</v>
      </c>
      <c r="AB270" s="21">
        <f t="shared" si="25"/>
        <v>1</v>
      </c>
      <c r="AC270" s="23">
        <f t="shared" si="26"/>
        <v>1</v>
      </c>
      <c r="AD270" s="24" t="str">
        <f t="shared" si="27"/>
        <v>85% a 100%</v>
      </c>
      <c r="AE270" s="26" t="str">
        <f t="shared" si="28"/>
        <v>176813458013001</v>
      </c>
      <c r="AF270" s="26" t="str">
        <f>VLOOKUP(Tabla1[[#This Row],[RUC PROGRAMAS]],Tabla13[[RUC PROGRAMAS]:[Codificado Reportado
USD]],1,0)</f>
        <v>176813458013001</v>
      </c>
      <c r="AG270" s="6">
        <v>44311.7</v>
      </c>
      <c r="AH270" s="6">
        <v>44311.7</v>
      </c>
      <c r="AI270" s="21">
        <f t="shared" si="29"/>
        <v>1</v>
      </c>
      <c r="AJ270" s="26" t="str">
        <f t="shared" si="30"/>
        <v>85% a 100%</v>
      </c>
      <c r="AK270" s="6">
        <v>44311.7</v>
      </c>
      <c r="AL270" s="6">
        <v>44311.7</v>
      </c>
      <c r="AM270" s="5" t="s">
        <v>2098</v>
      </c>
      <c r="AN270" s="5" t="s">
        <v>1832</v>
      </c>
      <c r="AO270" s="5" t="s">
        <v>1792</v>
      </c>
      <c r="AP270" s="5" t="s">
        <v>1863</v>
      </c>
      <c r="AQ270" s="5" t="s">
        <v>1870</v>
      </c>
      <c r="AR270" s="5" t="s">
        <v>1364</v>
      </c>
      <c r="AS270" s="7">
        <v>44588.632824074099</v>
      </c>
      <c r="AT270" s="10"/>
    </row>
    <row r="271" spans="1:46" s="1" customFormat="1" ht="50" customHeight="1">
      <c r="A271" s="9">
        <v>2021</v>
      </c>
      <c r="B271" s="5" t="s">
        <v>2683</v>
      </c>
      <c r="C271" s="5" t="str">
        <f>VLOOKUP(Tabla1[[#This Row],[RUC]],[1]ENTIDADES!$A$2:$I$191,2,0)</f>
        <v>GABINETE SECTORIAL ECONÓMICO</v>
      </c>
      <c r="D271" s="5" t="s">
        <v>614</v>
      </c>
      <c r="E271" s="5" t="str">
        <f>VLOOKUP(Tabla1[[#This Row],[RUC]],[1]ENTIDADES!$A$2:$I$191,4,0)</f>
        <v>ZONA 9</v>
      </c>
      <c r="F271" s="5" t="s">
        <v>2220</v>
      </c>
      <c r="G271" s="5" t="s">
        <v>748</v>
      </c>
      <c r="H271" s="29" t="s">
        <v>2770</v>
      </c>
      <c r="I271" s="5">
        <v>3</v>
      </c>
      <c r="J271" s="4">
        <v>7</v>
      </c>
      <c r="K271" s="5" t="s">
        <v>2274</v>
      </c>
      <c r="L271" s="5" t="s">
        <v>2776</v>
      </c>
      <c r="M271" s="4">
        <v>14</v>
      </c>
      <c r="N271" s="5" t="s">
        <v>2573</v>
      </c>
      <c r="O271" s="5" t="s">
        <v>2185</v>
      </c>
      <c r="P271" s="5" t="s">
        <v>2125</v>
      </c>
      <c r="Q271" s="6">
        <v>0</v>
      </c>
      <c r="R271" s="6">
        <v>25</v>
      </c>
      <c r="S271" s="6">
        <v>25</v>
      </c>
      <c r="T271" s="6">
        <v>25</v>
      </c>
      <c r="U271" s="6">
        <v>25</v>
      </c>
      <c r="V271" s="6">
        <v>100</v>
      </c>
      <c r="W271" s="6">
        <v>25</v>
      </c>
      <c r="X271" s="6">
        <v>25</v>
      </c>
      <c r="Y271" s="6">
        <v>25</v>
      </c>
      <c r="Z271" s="6">
        <v>25</v>
      </c>
      <c r="AA271" s="6">
        <v>100</v>
      </c>
      <c r="AB271" s="21">
        <f t="shared" si="25"/>
        <v>1</v>
      </c>
      <c r="AC271" s="23">
        <f t="shared" si="26"/>
        <v>1</v>
      </c>
      <c r="AD271" s="24" t="str">
        <f t="shared" si="27"/>
        <v>85% a 100%</v>
      </c>
      <c r="AE271" s="26" t="str">
        <f t="shared" si="28"/>
        <v>176818387000101</v>
      </c>
      <c r="AF271" s="26" t="str">
        <f>VLOOKUP(Tabla1[[#This Row],[RUC PROGRAMAS]],Tabla13[[RUC PROGRAMAS]:[Codificado Reportado
USD]],1,0)</f>
        <v>176818387000101</v>
      </c>
      <c r="AG271" s="6">
        <v>1666016.99</v>
      </c>
      <c r="AH271" s="6">
        <v>1556415.02</v>
      </c>
      <c r="AI271" s="21">
        <f t="shared" si="29"/>
        <v>0.93421317390046543</v>
      </c>
      <c r="AJ271" s="26" t="str">
        <f t="shared" si="30"/>
        <v>85% a 100%</v>
      </c>
      <c r="AK271" s="6">
        <v>1666016.99</v>
      </c>
      <c r="AL271" s="6">
        <v>1556415.02</v>
      </c>
      <c r="AM271" s="5" t="s">
        <v>2311</v>
      </c>
      <c r="AN271" s="5" t="s">
        <v>2369</v>
      </c>
      <c r="AO271" s="5" t="s">
        <v>2154</v>
      </c>
      <c r="AP271" s="5" t="s">
        <v>1432</v>
      </c>
      <c r="AQ271" s="5" t="s">
        <v>1204</v>
      </c>
      <c r="AR271" s="5" t="s">
        <v>1017</v>
      </c>
      <c r="AS271" s="7">
        <v>44587.6879050926</v>
      </c>
      <c r="AT271" s="10"/>
    </row>
    <row r="272" spans="1:46" s="1" customFormat="1" ht="50" customHeight="1">
      <c r="A272" s="9">
        <v>2021</v>
      </c>
      <c r="B272" s="5" t="s">
        <v>2683</v>
      </c>
      <c r="C272" s="5" t="str">
        <f>VLOOKUP(Tabla1[[#This Row],[RUC]],[1]ENTIDADES!$A$2:$I$191,2,0)</f>
        <v>GABINETE SECTORIAL ECONÓMICO</v>
      </c>
      <c r="D272" s="5" t="s">
        <v>614</v>
      </c>
      <c r="E272" s="5" t="str">
        <f>VLOOKUP(Tabla1[[#This Row],[RUC]],[1]ENTIDADES!$A$2:$I$191,4,0)</f>
        <v>ZONA 9</v>
      </c>
      <c r="F272" s="5" t="s">
        <v>1631</v>
      </c>
      <c r="G272" s="5" t="s">
        <v>1331</v>
      </c>
      <c r="H272" s="29" t="s">
        <v>2771</v>
      </c>
      <c r="I272" s="5">
        <v>2</v>
      </c>
      <c r="J272" s="4">
        <v>5</v>
      </c>
      <c r="K272" s="5" t="s">
        <v>2602</v>
      </c>
      <c r="L272" s="5" t="s">
        <v>2775</v>
      </c>
      <c r="M272" s="4">
        <v>12</v>
      </c>
      <c r="N272" s="5" t="s">
        <v>2176</v>
      </c>
      <c r="O272" s="5" t="s">
        <v>1323</v>
      </c>
      <c r="P272" s="5" t="s">
        <v>2510</v>
      </c>
      <c r="Q272" s="6">
        <v>1</v>
      </c>
      <c r="R272" s="6">
        <v>0</v>
      </c>
      <c r="S272" s="6">
        <v>1</v>
      </c>
      <c r="T272" s="6">
        <v>0</v>
      </c>
      <c r="U272" s="6">
        <v>1</v>
      </c>
      <c r="V272" s="6">
        <v>2</v>
      </c>
      <c r="W272" s="6">
        <v>0</v>
      </c>
      <c r="X272" s="6">
        <v>1</v>
      </c>
      <c r="Y272" s="6">
        <v>0</v>
      </c>
      <c r="Z272" s="6">
        <v>1</v>
      </c>
      <c r="AA272" s="6">
        <v>2</v>
      </c>
      <c r="AB272" s="21">
        <f t="shared" si="25"/>
        <v>1</v>
      </c>
      <c r="AC272" s="23">
        <f t="shared" si="26"/>
        <v>1</v>
      </c>
      <c r="AD272" s="24" t="str">
        <f t="shared" si="27"/>
        <v>85% a 100%</v>
      </c>
      <c r="AE272" s="26" t="str">
        <f t="shared" si="28"/>
        <v>176818387000155</v>
      </c>
      <c r="AF272" s="26" t="str">
        <f>VLOOKUP(Tabla1[[#This Row],[RUC PROGRAMAS]],Tabla13[[RUC PROGRAMAS]:[Codificado Reportado
USD]],1,0)</f>
        <v>176818387000155</v>
      </c>
      <c r="AG272" s="6">
        <v>4003087.1</v>
      </c>
      <c r="AH272" s="6">
        <v>3976676.56</v>
      </c>
      <c r="AI272" s="21">
        <f t="shared" si="29"/>
        <v>0.99340245681888861</v>
      </c>
      <c r="AJ272" s="26" t="str">
        <f t="shared" si="30"/>
        <v>85% a 100%</v>
      </c>
      <c r="AK272" s="6">
        <v>4003087.1000000006</v>
      </c>
      <c r="AL272" s="6">
        <v>3976676.56</v>
      </c>
      <c r="AM272" s="5" t="s">
        <v>212</v>
      </c>
      <c r="AN272" s="5" t="s">
        <v>736</v>
      </c>
      <c r="AO272" s="5" t="s">
        <v>2758</v>
      </c>
      <c r="AP272" s="5" t="s">
        <v>1526</v>
      </c>
      <c r="AQ272" s="5" t="s">
        <v>1204</v>
      </c>
      <c r="AR272" s="5" t="s">
        <v>1017</v>
      </c>
      <c r="AS272" s="7">
        <v>44587.6879513889</v>
      </c>
      <c r="AT272" s="10"/>
    </row>
    <row r="273" spans="1:46" s="1" customFormat="1" ht="50" customHeight="1">
      <c r="A273" s="9">
        <v>2021</v>
      </c>
      <c r="B273" s="5" t="s">
        <v>444</v>
      </c>
      <c r="C273" s="5" t="str">
        <f>VLOOKUP(Tabla1[[#This Row],[RUC]],[1]ENTIDADES!$A$2:$I$191,2,0)</f>
        <v>SIN GABINETE</v>
      </c>
      <c r="D273" s="5" t="s">
        <v>1525</v>
      </c>
      <c r="E273" s="5" t="str">
        <f>VLOOKUP(Tabla1[[#This Row],[RUC]],[1]ENTIDADES!$A$2:$I$191,4,0)</f>
        <v>ZONA 9</v>
      </c>
      <c r="F273" s="5" t="s">
        <v>2220</v>
      </c>
      <c r="G273" s="5" t="s">
        <v>748</v>
      </c>
      <c r="H273" s="29" t="s">
        <v>2770</v>
      </c>
      <c r="I273" s="5">
        <v>3</v>
      </c>
      <c r="J273" s="4">
        <v>7</v>
      </c>
      <c r="K273" s="5" t="s">
        <v>2274</v>
      </c>
      <c r="L273" s="5" t="s">
        <v>2776</v>
      </c>
      <c r="M273" s="4">
        <v>14</v>
      </c>
      <c r="N273" s="5" t="s">
        <v>2573</v>
      </c>
      <c r="O273" s="5" t="s">
        <v>2185</v>
      </c>
      <c r="P273" s="5" t="s">
        <v>2125</v>
      </c>
      <c r="Q273" s="6">
        <v>0</v>
      </c>
      <c r="R273" s="6">
        <v>25</v>
      </c>
      <c r="S273" s="6">
        <v>25</v>
      </c>
      <c r="T273" s="6">
        <v>25</v>
      </c>
      <c r="U273" s="6">
        <v>25</v>
      </c>
      <c r="V273" s="6">
        <v>100</v>
      </c>
      <c r="W273" s="6">
        <v>25</v>
      </c>
      <c r="X273" s="6">
        <v>25</v>
      </c>
      <c r="Y273" s="6">
        <v>25</v>
      </c>
      <c r="Z273" s="6">
        <v>25</v>
      </c>
      <c r="AA273" s="6">
        <v>100</v>
      </c>
      <c r="AB273" s="21">
        <f t="shared" si="25"/>
        <v>1</v>
      </c>
      <c r="AC273" s="23">
        <f t="shared" si="26"/>
        <v>1</v>
      </c>
      <c r="AD273" s="24" t="str">
        <f t="shared" si="27"/>
        <v>85% a 100%</v>
      </c>
      <c r="AE273" s="26" t="str">
        <f t="shared" si="28"/>
        <v>176811447000101</v>
      </c>
      <c r="AF273" s="26" t="str">
        <f>VLOOKUP(Tabla1[[#This Row],[RUC PROGRAMAS]],Tabla13[[RUC PROGRAMAS]:[Codificado Reportado
USD]],1,0)</f>
        <v>176811447000101</v>
      </c>
      <c r="AG273" s="6">
        <v>922116.88</v>
      </c>
      <c r="AH273" s="6">
        <v>921939.8</v>
      </c>
      <c r="AI273" s="21">
        <f t="shared" si="29"/>
        <v>0.99980796360652247</v>
      </c>
      <c r="AJ273" s="26" t="str">
        <f t="shared" si="30"/>
        <v>85% a 100%</v>
      </c>
      <c r="AK273" s="6">
        <v>1568000.08</v>
      </c>
      <c r="AL273" s="6">
        <v>1567823</v>
      </c>
      <c r="AM273" s="5" t="s">
        <v>36</v>
      </c>
      <c r="AN273" s="5" t="s">
        <v>1259</v>
      </c>
      <c r="AO273" s="5" t="s">
        <v>2080</v>
      </c>
      <c r="AP273" s="5" t="s">
        <v>563</v>
      </c>
      <c r="AQ273" s="5" t="s">
        <v>785</v>
      </c>
      <c r="AR273" s="5" t="s">
        <v>1387</v>
      </c>
      <c r="AS273" s="7">
        <v>44589.683449074102</v>
      </c>
      <c r="AT273" s="10"/>
    </row>
    <row r="274" spans="1:46" s="1" customFormat="1" ht="50" customHeight="1">
      <c r="A274" s="9">
        <v>2021</v>
      </c>
      <c r="B274" s="5" t="s">
        <v>444</v>
      </c>
      <c r="C274" s="5" t="str">
        <f>VLOOKUP(Tabla1[[#This Row],[RUC]],[1]ENTIDADES!$A$2:$I$191,2,0)</f>
        <v>SIN GABINETE</v>
      </c>
      <c r="D274" s="5" t="s">
        <v>1525</v>
      </c>
      <c r="E274" s="5" t="str">
        <f>VLOOKUP(Tabla1[[#This Row],[RUC]],[1]ENTIDADES!$A$2:$I$191,4,0)</f>
        <v>ZONA 9</v>
      </c>
      <c r="F274" s="5" t="s">
        <v>1631</v>
      </c>
      <c r="G274" s="5" t="s">
        <v>971</v>
      </c>
      <c r="H274" s="29" t="s">
        <v>2771</v>
      </c>
      <c r="I274" s="5">
        <v>3</v>
      </c>
      <c r="J274" s="4">
        <v>9</v>
      </c>
      <c r="K274" s="5" t="s">
        <v>2067</v>
      </c>
      <c r="L274" s="5" t="s">
        <v>2776</v>
      </c>
      <c r="M274" s="4">
        <v>16</v>
      </c>
      <c r="N274" s="5" t="s">
        <v>1451</v>
      </c>
      <c r="O274" s="5" t="s">
        <v>633</v>
      </c>
      <c r="P274" s="5" t="s">
        <v>1168</v>
      </c>
      <c r="Q274" s="6">
        <v>12</v>
      </c>
      <c r="R274" s="6">
        <v>3</v>
      </c>
      <c r="S274" s="6">
        <v>3</v>
      </c>
      <c r="T274" s="6">
        <v>3</v>
      </c>
      <c r="U274" s="6">
        <v>3</v>
      </c>
      <c r="V274" s="6">
        <v>12</v>
      </c>
      <c r="W274" s="6">
        <v>3</v>
      </c>
      <c r="X274" s="6">
        <v>3</v>
      </c>
      <c r="Y274" s="6">
        <v>3</v>
      </c>
      <c r="Z274" s="6">
        <v>4</v>
      </c>
      <c r="AA274" s="6">
        <v>13</v>
      </c>
      <c r="AB274" s="21">
        <f t="shared" si="25"/>
        <v>1.0833333333333333</v>
      </c>
      <c r="AC274" s="23">
        <f t="shared" si="26"/>
        <v>1</v>
      </c>
      <c r="AD274" s="24" t="str">
        <f t="shared" si="27"/>
        <v>85% a 100%</v>
      </c>
      <c r="AE274" s="26" t="str">
        <f t="shared" si="28"/>
        <v>176811447000155</v>
      </c>
      <c r="AF274" s="26" t="str">
        <f>VLOOKUP(Tabla1[[#This Row],[RUC PROGRAMAS]],Tabla13[[RUC PROGRAMAS]:[Codificado Reportado
USD]],1,0)</f>
        <v>176811447000155</v>
      </c>
      <c r="AG274" s="6">
        <v>739164.85</v>
      </c>
      <c r="AH274" s="6">
        <v>739164.85</v>
      </c>
      <c r="AI274" s="21">
        <f t="shared" si="29"/>
        <v>1</v>
      </c>
      <c r="AJ274" s="26" t="str">
        <f t="shared" si="30"/>
        <v>85% a 100%</v>
      </c>
      <c r="AK274" s="6">
        <v>93281.65</v>
      </c>
      <c r="AL274" s="6">
        <v>93281.65</v>
      </c>
      <c r="AM274" s="5" t="s">
        <v>36</v>
      </c>
      <c r="AN274" s="5" t="s">
        <v>1259</v>
      </c>
      <c r="AO274" s="5" t="s">
        <v>60</v>
      </c>
      <c r="AP274" s="5" t="s">
        <v>2162</v>
      </c>
      <c r="AQ274" s="5" t="s">
        <v>785</v>
      </c>
      <c r="AR274" s="5" t="s">
        <v>1387</v>
      </c>
      <c r="AS274" s="7">
        <v>44592.487557870401</v>
      </c>
      <c r="AT274" s="10"/>
    </row>
    <row r="275" spans="1:46" s="1" customFormat="1" ht="50" customHeight="1">
      <c r="A275" s="9">
        <v>2021</v>
      </c>
      <c r="B275" s="5" t="s">
        <v>2269</v>
      </c>
      <c r="C275" s="5" t="str">
        <f>VLOOKUP(Tabla1[[#This Row],[RUC]],[1]ENTIDADES!$A$2:$I$191,2,0)</f>
        <v>GABINETE SECTORIAL PRODUCTIVO</v>
      </c>
      <c r="D275" s="5" t="s">
        <v>1650</v>
      </c>
      <c r="E275" s="5" t="str">
        <f>VLOOKUP(Tabla1[[#This Row],[RUC]],[1]ENTIDADES!$A$2:$I$191,4,0)</f>
        <v>ZONA 5</v>
      </c>
      <c r="F275" s="5" t="s">
        <v>2220</v>
      </c>
      <c r="G275" s="5" t="s">
        <v>748</v>
      </c>
      <c r="H275" s="29" t="s">
        <v>2770</v>
      </c>
      <c r="I275" s="5">
        <v>3</v>
      </c>
      <c r="J275" s="4">
        <v>7</v>
      </c>
      <c r="K275" s="5" t="s">
        <v>2274</v>
      </c>
      <c r="L275" s="5" t="s">
        <v>2775</v>
      </c>
      <c r="M275" s="4">
        <v>11</v>
      </c>
      <c r="N275" s="5" t="s">
        <v>2176</v>
      </c>
      <c r="O275" s="5" t="s">
        <v>1380</v>
      </c>
      <c r="P275" s="5" t="s">
        <v>491</v>
      </c>
      <c r="Q275" s="6">
        <v>98</v>
      </c>
      <c r="R275" s="6">
        <v>25</v>
      </c>
      <c r="S275" s="6">
        <v>25</v>
      </c>
      <c r="T275" s="6">
        <v>25</v>
      </c>
      <c r="U275" s="6">
        <v>25</v>
      </c>
      <c r="V275" s="6">
        <v>100</v>
      </c>
      <c r="W275" s="6">
        <v>19.23</v>
      </c>
      <c r="X275" s="6">
        <v>24.08</v>
      </c>
      <c r="Y275" s="6">
        <v>24.8</v>
      </c>
      <c r="Z275" s="6">
        <v>30.81</v>
      </c>
      <c r="AA275" s="6">
        <v>98.92</v>
      </c>
      <c r="AB275" s="21">
        <f t="shared" si="25"/>
        <v>0.98919999999999997</v>
      </c>
      <c r="AC275" s="23">
        <f t="shared" si="26"/>
        <v>0.98919999999999997</v>
      </c>
      <c r="AD275" s="24" t="str">
        <f t="shared" si="27"/>
        <v>85% a 100%</v>
      </c>
      <c r="AE275" s="26" t="str">
        <f t="shared" si="28"/>
        <v>206000201000101</v>
      </c>
      <c r="AF275" s="26" t="str">
        <f>VLOOKUP(Tabla1[[#This Row],[RUC PROGRAMAS]],Tabla13[[RUC PROGRAMAS]:[Codificado Reportado
USD]],1,0)</f>
        <v>206000201000101</v>
      </c>
      <c r="AG275" s="6">
        <v>11573879.220000001</v>
      </c>
      <c r="AH275" s="6">
        <v>11478429</v>
      </c>
      <c r="AI275" s="21">
        <f t="shared" si="29"/>
        <v>0.99175296214988484</v>
      </c>
      <c r="AJ275" s="26" t="str">
        <f t="shared" si="30"/>
        <v>85% a 100%</v>
      </c>
      <c r="AK275" s="6">
        <v>11573879.220000001</v>
      </c>
      <c r="AL275" s="6">
        <v>11478429</v>
      </c>
      <c r="AM275" s="5" t="s">
        <v>773</v>
      </c>
      <c r="AN275" s="5" t="s">
        <v>773</v>
      </c>
      <c r="AO275" s="5" t="s">
        <v>276</v>
      </c>
      <c r="AP275" s="5" t="s">
        <v>1038</v>
      </c>
      <c r="AQ275" s="5" t="s">
        <v>732</v>
      </c>
      <c r="AR275" s="5" t="s">
        <v>732</v>
      </c>
      <c r="AS275" s="7">
        <v>44592.588657407403</v>
      </c>
      <c r="AT275" s="10"/>
    </row>
    <row r="276" spans="1:46" s="1" customFormat="1" ht="50" customHeight="1">
      <c r="A276" s="9">
        <v>2021</v>
      </c>
      <c r="B276" s="5" t="s">
        <v>2269</v>
      </c>
      <c r="C276" s="5" t="str">
        <f>VLOOKUP(Tabla1[[#This Row],[RUC]],[1]ENTIDADES!$A$2:$I$191,2,0)</f>
        <v>GABINETE SECTORIAL PRODUCTIVO</v>
      </c>
      <c r="D276" s="5" t="s">
        <v>1650</v>
      </c>
      <c r="E276" s="5" t="str">
        <f>VLOOKUP(Tabla1[[#This Row],[RUC]],[1]ENTIDADES!$A$2:$I$191,4,0)</f>
        <v>ZONA 5</v>
      </c>
      <c r="F276" s="5" t="s">
        <v>1631</v>
      </c>
      <c r="G276" s="5" t="s">
        <v>1586</v>
      </c>
      <c r="H276" s="29" t="s">
        <v>2771</v>
      </c>
      <c r="I276" s="5">
        <v>1</v>
      </c>
      <c r="J276" s="4">
        <v>3</v>
      </c>
      <c r="K276" s="5" t="s">
        <v>2229</v>
      </c>
      <c r="L276" s="5" t="s">
        <v>2775</v>
      </c>
      <c r="M276" s="4">
        <v>11</v>
      </c>
      <c r="N276" s="5" t="s">
        <v>2176</v>
      </c>
      <c r="O276" s="5" t="s">
        <v>1636</v>
      </c>
      <c r="P276" s="5" t="s">
        <v>2125</v>
      </c>
      <c r="Q276" s="6">
        <v>85</v>
      </c>
      <c r="R276" s="6">
        <v>10</v>
      </c>
      <c r="S276" s="6">
        <v>20</v>
      </c>
      <c r="T276" s="6">
        <v>30</v>
      </c>
      <c r="U276" s="6">
        <v>40</v>
      </c>
      <c r="V276" s="6">
        <v>100</v>
      </c>
      <c r="W276" s="6">
        <v>6.19</v>
      </c>
      <c r="X276" s="6">
        <v>17.98</v>
      </c>
      <c r="Y276" s="6">
        <v>16.760000000000002</v>
      </c>
      <c r="Z276" s="6">
        <v>55.61</v>
      </c>
      <c r="AA276" s="6">
        <v>96.54</v>
      </c>
      <c r="AB276" s="21">
        <f t="shared" si="25"/>
        <v>0.96540000000000004</v>
      </c>
      <c r="AC276" s="23">
        <f t="shared" si="26"/>
        <v>0.96540000000000004</v>
      </c>
      <c r="AD276" s="24" t="str">
        <f t="shared" si="27"/>
        <v>85% a 100%</v>
      </c>
      <c r="AE276" s="26" t="str">
        <f t="shared" si="28"/>
        <v>206000201000155</v>
      </c>
      <c r="AF276" s="26" t="str">
        <f>VLOOKUP(Tabla1[[#This Row],[RUC PROGRAMAS]],Tabla13[[RUC PROGRAMAS]:[Codificado Reportado
USD]],1,0)</f>
        <v>206000201000155</v>
      </c>
      <c r="AG276" s="6">
        <v>1135716.51</v>
      </c>
      <c r="AH276" s="6">
        <v>1096461.76</v>
      </c>
      <c r="AI276" s="21">
        <f t="shared" si="29"/>
        <v>0.96543613687538976</v>
      </c>
      <c r="AJ276" s="26" t="str">
        <f t="shared" si="30"/>
        <v>85% a 100%</v>
      </c>
      <c r="AK276" s="6">
        <v>1135716.51</v>
      </c>
      <c r="AL276" s="6">
        <v>1096461.7600000002</v>
      </c>
      <c r="AM276" s="5" t="s">
        <v>57</v>
      </c>
      <c r="AN276" s="5" t="s">
        <v>57</v>
      </c>
      <c r="AO276" s="5" t="s">
        <v>57</v>
      </c>
      <c r="AP276" s="5" t="s">
        <v>2628</v>
      </c>
      <c r="AQ276" s="5" t="s">
        <v>732</v>
      </c>
      <c r="AR276" s="5" t="s">
        <v>732</v>
      </c>
      <c r="AS276" s="7">
        <v>44592.590925925899</v>
      </c>
      <c r="AT276" s="10"/>
    </row>
    <row r="277" spans="1:46" s="1" customFormat="1" ht="50" customHeight="1">
      <c r="A277" s="9">
        <v>2021</v>
      </c>
      <c r="B277" s="5" t="s">
        <v>2269</v>
      </c>
      <c r="C277" s="5" t="str">
        <f>VLOOKUP(Tabla1[[#This Row],[RUC]],[1]ENTIDADES!$A$2:$I$191,2,0)</f>
        <v>GABINETE SECTORIAL PRODUCTIVO</v>
      </c>
      <c r="D277" s="5" t="s">
        <v>1650</v>
      </c>
      <c r="E277" s="5" t="str">
        <f>VLOOKUP(Tabla1[[#This Row],[RUC]],[1]ENTIDADES!$A$2:$I$191,4,0)</f>
        <v>ZONA 5</v>
      </c>
      <c r="F277" s="5" t="s">
        <v>510</v>
      </c>
      <c r="G277" s="5" t="s">
        <v>20</v>
      </c>
      <c r="H277" s="29" t="s">
        <v>2771</v>
      </c>
      <c r="I277" s="5">
        <v>1</v>
      </c>
      <c r="J277" s="4">
        <v>3</v>
      </c>
      <c r="K277" s="5" t="s">
        <v>2229</v>
      </c>
      <c r="L277" s="5" t="s">
        <v>2775</v>
      </c>
      <c r="M277" s="4">
        <v>11</v>
      </c>
      <c r="N277" s="5" t="s">
        <v>2176</v>
      </c>
      <c r="O277" s="5" t="s">
        <v>2376</v>
      </c>
      <c r="P277" s="5" t="s">
        <v>2125</v>
      </c>
      <c r="Q277" s="6">
        <v>100</v>
      </c>
      <c r="R277" s="6">
        <v>5</v>
      </c>
      <c r="S277" s="6">
        <v>20</v>
      </c>
      <c r="T277" s="6">
        <v>25</v>
      </c>
      <c r="U277" s="6">
        <v>50</v>
      </c>
      <c r="V277" s="6">
        <v>100</v>
      </c>
      <c r="W277" s="6">
        <v>1.79</v>
      </c>
      <c r="X277" s="6">
        <v>1.99</v>
      </c>
      <c r="Y277" s="6">
        <v>28.9</v>
      </c>
      <c r="Z277" s="6">
        <v>63.94</v>
      </c>
      <c r="AA277" s="6">
        <v>96.62</v>
      </c>
      <c r="AB277" s="21">
        <f t="shared" si="25"/>
        <v>0.96620000000000006</v>
      </c>
      <c r="AC277" s="23">
        <f t="shared" si="26"/>
        <v>0.96620000000000006</v>
      </c>
      <c r="AD277" s="24" t="str">
        <f t="shared" si="27"/>
        <v>85% a 100%</v>
      </c>
      <c r="AE277" s="26" t="str">
        <f t="shared" si="28"/>
        <v>206000201000156</v>
      </c>
      <c r="AF277" s="26" t="str">
        <f>VLOOKUP(Tabla1[[#This Row],[RUC PROGRAMAS]],Tabla13[[RUC PROGRAMAS]:[Codificado Reportado
USD]],1,0)</f>
        <v>206000201000156</v>
      </c>
      <c r="AG277" s="6">
        <v>23960.05</v>
      </c>
      <c r="AH277" s="6">
        <v>23149.56</v>
      </c>
      <c r="AI277" s="21">
        <f t="shared" si="29"/>
        <v>0.9661732759322289</v>
      </c>
      <c r="AJ277" s="26" t="str">
        <f t="shared" si="30"/>
        <v>85% a 100%</v>
      </c>
      <c r="AK277" s="6">
        <v>23960.050000000003</v>
      </c>
      <c r="AL277" s="6">
        <v>23149.56</v>
      </c>
      <c r="AM277" s="5" t="s">
        <v>57</v>
      </c>
      <c r="AN277" s="5" t="s">
        <v>57</v>
      </c>
      <c r="AO277" s="5" t="s">
        <v>57</v>
      </c>
      <c r="AP277" s="5" t="s">
        <v>875</v>
      </c>
      <c r="AQ277" s="5" t="s">
        <v>732</v>
      </c>
      <c r="AR277" s="5" t="s">
        <v>732</v>
      </c>
      <c r="AS277" s="7">
        <v>44592.5921759259</v>
      </c>
      <c r="AT277" s="10"/>
    </row>
    <row r="278" spans="1:46" s="1" customFormat="1" ht="50" customHeight="1">
      <c r="A278" s="9">
        <v>2021</v>
      </c>
      <c r="B278" s="5" t="s">
        <v>2269</v>
      </c>
      <c r="C278" s="5" t="str">
        <f>VLOOKUP(Tabla1[[#This Row],[RUC]],[1]ENTIDADES!$A$2:$I$191,2,0)</f>
        <v>GABINETE SECTORIAL PRODUCTIVO</v>
      </c>
      <c r="D278" s="5" t="s">
        <v>1650</v>
      </c>
      <c r="E278" s="5" t="str">
        <f>VLOOKUP(Tabla1[[#This Row],[RUC]],[1]ENTIDADES!$A$2:$I$191,4,0)</f>
        <v>ZONA 5</v>
      </c>
      <c r="F278" s="5" t="s">
        <v>2029</v>
      </c>
      <c r="G278" s="5" t="s">
        <v>1956</v>
      </c>
      <c r="H278" s="29" t="s">
        <v>2771</v>
      </c>
      <c r="I278" s="5">
        <v>1</v>
      </c>
      <c r="J278" s="4">
        <v>3</v>
      </c>
      <c r="K278" s="5" t="s">
        <v>2229</v>
      </c>
      <c r="L278" s="5" t="s">
        <v>2775</v>
      </c>
      <c r="M278" s="4">
        <v>11</v>
      </c>
      <c r="N278" s="5" t="s">
        <v>2176</v>
      </c>
      <c r="O278" s="5" t="s">
        <v>222</v>
      </c>
      <c r="P278" s="5" t="s">
        <v>2125</v>
      </c>
      <c r="Q278" s="6">
        <v>92</v>
      </c>
      <c r="R278" s="6">
        <v>5</v>
      </c>
      <c r="S278" s="6">
        <v>20</v>
      </c>
      <c r="T278" s="6">
        <v>25</v>
      </c>
      <c r="U278" s="6">
        <v>50</v>
      </c>
      <c r="V278" s="6">
        <v>100</v>
      </c>
      <c r="W278" s="6">
        <v>3.95</v>
      </c>
      <c r="X278" s="6">
        <v>19.36</v>
      </c>
      <c r="Y278" s="6">
        <v>20.12</v>
      </c>
      <c r="Z278" s="6">
        <v>54.25</v>
      </c>
      <c r="AA278" s="6">
        <v>97.68</v>
      </c>
      <c r="AB278" s="21">
        <f t="shared" si="25"/>
        <v>0.97680000000000011</v>
      </c>
      <c r="AC278" s="23">
        <f t="shared" si="26"/>
        <v>0.97680000000000011</v>
      </c>
      <c r="AD278" s="24" t="str">
        <f t="shared" si="27"/>
        <v>85% a 100%</v>
      </c>
      <c r="AE278" s="26" t="str">
        <f t="shared" si="28"/>
        <v>206000201000157</v>
      </c>
      <c r="AF278" s="26" t="str">
        <f>VLOOKUP(Tabla1[[#This Row],[RUC PROGRAMAS]],Tabla13[[RUC PROGRAMAS]:[Codificado Reportado
USD]],1,0)</f>
        <v>206000201000157</v>
      </c>
      <c r="AG278" s="6">
        <v>171777.82</v>
      </c>
      <c r="AH278" s="6">
        <v>167799.81</v>
      </c>
      <c r="AI278" s="21">
        <f t="shared" si="29"/>
        <v>0.9768421208279392</v>
      </c>
      <c r="AJ278" s="26" t="str">
        <f t="shared" si="30"/>
        <v>85% a 100%</v>
      </c>
      <c r="AK278" s="6">
        <v>171777.82</v>
      </c>
      <c r="AL278" s="6">
        <v>167799.81</v>
      </c>
      <c r="AM278" s="5" t="s">
        <v>57</v>
      </c>
      <c r="AN278" s="5" t="s">
        <v>57</v>
      </c>
      <c r="AO278" s="5" t="s">
        <v>57</v>
      </c>
      <c r="AP278" s="5" t="s">
        <v>384</v>
      </c>
      <c r="AQ278" s="5" t="s">
        <v>732</v>
      </c>
      <c r="AR278" s="5" t="s">
        <v>732</v>
      </c>
      <c r="AS278" s="7">
        <v>44592.5930324074</v>
      </c>
      <c r="AT278" s="10"/>
    </row>
    <row r="279" spans="1:46" s="1" customFormat="1" ht="50" customHeight="1">
      <c r="A279" s="9">
        <v>2021</v>
      </c>
      <c r="B279" s="5" t="s">
        <v>1869</v>
      </c>
      <c r="C279" s="5" t="str">
        <f>VLOOKUP(Tabla1[[#This Row],[RUC]],[1]ENTIDADES!$A$2:$I$191,2,0)</f>
        <v>GABINETE SECTORIAL DE SEGURIDAD</v>
      </c>
      <c r="D279" s="5" t="s">
        <v>861</v>
      </c>
      <c r="E279" s="5" t="str">
        <f>VLOOKUP(Tabla1[[#This Row],[RUC]],[1]ENTIDADES!$A$2:$I$191,4,0)</f>
        <v>ZONA 9</v>
      </c>
      <c r="F279" s="5" t="s">
        <v>2220</v>
      </c>
      <c r="G279" s="5" t="s">
        <v>748</v>
      </c>
      <c r="H279" s="29" t="s">
        <v>2770</v>
      </c>
      <c r="I279" s="5">
        <v>3</v>
      </c>
      <c r="J279" s="4">
        <v>7</v>
      </c>
      <c r="K279" s="5" t="s">
        <v>2274</v>
      </c>
      <c r="L279" s="5" t="s">
        <v>2776</v>
      </c>
      <c r="M279" s="4">
        <v>14</v>
      </c>
      <c r="N279" s="5" t="s">
        <v>2573</v>
      </c>
      <c r="O279" s="5" t="s">
        <v>1380</v>
      </c>
      <c r="P279" s="5" t="s">
        <v>491</v>
      </c>
      <c r="Q279" s="6">
        <v>0</v>
      </c>
      <c r="R279" s="6">
        <v>25</v>
      </c>
      <c r="S279" s="6">
        <v>25</v>
      </c>
      <c r="T279" s="6">
        <v>25</v>
      </c>
      <c r="U279" s="6">
        <v>25</v>
      </c>
      <c r="V279" s="6">
        <v>100</v>
      </c>
      <c r="W279" s="6">
        <v>25</v>
      </c>
      <c r="X279" s="6">
        <v>25</v>
      </c>
      <c r="Y279" s="6">
        <v>25</v>
      </c>
      <c r="Z279" s="6">
        <v>25</v>
      </c>
      <c r="AA279" s="6">
        <v>100</v>
      </c>
      <c r="AB279" s="21">
        <f t="shared" si="25"/>
        <v>1</v>
      </c>
      <c r="AC279" s="23">
        <f t="shared" si="26"/>
        <v>1</v>
      </c>
      <c r="AD279" s="24" t="str">
        <f t="shared" si="27"/>
        <v>85% a 100%</v>
      </c>
      <c r="AE279" s="26" t="str">
        <f t="shared" si="28"/>
        <v>176806133000101</v>
      </c>
      <c r="AF279" s="26" t="str">
        <f>VLOOKUP(Tabla1[[#This Row],[RUC PROGRAMAS]],Tabla13[[RUC PROGRAMAS]:[Codificado Reportado
USD]],1,0)</f>
        <v>176806133000101</v>
      </c>
      <c r="AG279" s="6">
        <v>70137858.489999995</v>
      </c>
      <c r="AH279" s="6">
        <v>66786922.840000004</v>
      </c>
      <c r="AI279" s="21">
        <f t="shared" si="29"/>
        <v>0.95222358192647472</v>
      </c>
      <c r="AJ279" s="26" t="str">
        <f t="shared" si="30"/>
        <v>85% a 100%</v>
      </c>
      <c r="AK279" s="6">
        <v>70137858.489999995</v>
      </c>
      <c r="AL279" s="6">
        <v>66786922.840000026</v>
      </c>
      <c r="AM279" s="5" t="s">
        <v>2484</v>
      </c>
      <c r="AN279" s="5" t="s">
        <v>2484</v>
      </c>
      <c r="AO279" s="5" t="s">
        <v>2484</v>
      </c>
      <c r="AP279" s="5" t="s">
        <v>2484</v>
      </c>
      <c r="AQ279" s="5" t="s">
        <v>288</v>
      </c>
      <c r="AR279" s="5" t="s">
        <v>4</v>
      </c>
      <c r="AS279" s="7">
        <v>44589.5143634259</v>
      </c>
      <c r="AT279" s="10"/>
    </row>
    <row r="280" spans="1:46" s="1" customFormat="1" ht="50" customHeight="1">
      <c r="A280" s="9">
        <v>2021</v>
      </c>
      <c r="B280" s="5" t="s">
        <v>1869</v>
      </c>
      <c r="C280" s="5" t="str">
        <f>VLOOKUP(Tabla1[[#This Row],[RUC]],[1]ENTIDADES!$A$2:$I$191,2,0)</f>
        <v>GABINETE SECTORIAL DE SEGURIDAD</v>
      </c>
      <c r="D280" s="5" t="s">
        <v>861</v>
      </c>
      <c r="E280" s="5" t="str">
        <f>VLOOKUP(Tabla1[[#This Row],[RUC]],[1]ENTIDADES!$A$2:$I$191,4,0)</f>
        <v>ZONA 9</v>
      </c>
      <c r="F280" s="5" t="s">
        <v>1394</v>
      </c>
      <c r="G280" s="5" t="s">
        <v>2334</v>
      </c>
      <c r="H280" s="29" t="s">
        <v>2771</v>
      </c>
      <c r="I280" s="5">
        <v>1</v>
      </c>
      <c r="J280" s="4">
        <v>1</v>
      </c>
      <c r="K280" s="5" t="s">
        <v>55</v>
      </c>
      <c r="L280" s="5" t="s">
        <v>2774</v>
      </c>
      <c r="M280" s="4">
        <v>9</v>
      </c>
      <c r="N280" s="5" t="s">
        <v>1982</v>
      </c>
      <c r="O280" s="5" t="s">
        <v>2508</v>
      </c>
      <c r="P280" s="5" t="s">
        <v>2521</v>
      </c>
      <c r="Q280" s="6">
        <v>0</v>
      </c>
      <c r="R280" s="6">
        <v>301890</v>
      </c>
      <c r="S280" s="6">
        <v>301890</v>
      </c>
      <c r="T280" s="6">
        <v>301890</v>
      </c>
      <c r="U280" s="6">
        <v>301890</v>
      </c>
      <c r="V280" s="6">
        <v>1207560</v>
      </c>
      <c r="W280" s="6">
        <v>301890</v>
      </c>
      <c r="X280" s="6">
        <v>328143</v>
      </c>
      <c r="Y280" s="6">
        <v>304437</v>
      </c>
      <c r="Z280" s="6">
        <v>341729</v>
      </c>
      <c r="AA280" s="6">
        <v>1276199</v>
      </c>
      <c r="AB280" s="21">
        <f t="shared" si="25"/>
        <v>1.0568410679386531</v>
      </c>
      <c r="AC280" s="23">
        <f t="shared" si="26"/>
        <v>1</v>
      </c>
      <c r="AD280" s="24" t="str">
        <f t="shared" si="27"/>
        <v>85% a 100%</v>
      </c>
      <c r="AE280" s="26" t="str">
        <f t="shared" si="28"/>
        <v>176806133000191</v>
      </c>
      <c r="AF280" s="26" t="str">
        <f>VLOOKUP(Tabla1[[#This Row],[RUC PROGRAMAS]],Tabla13[[RUC PROGRAMAS]:[Codificado Reportado
USD]],1,0)</f>
        <v>176806133000191</v>
      </c>
      <c r="AG280" s="6">
        <v>1262819479.9100001</v>
      </c>
      <c r="AH280" s="6">
        <v>1262819479.9100001</v>
      </c>
      <c r="AI280" s="21">
        <f t="shared" si="29"/>
        <v>1</v>
      </c>
      <c r="AJ280" s="26" t="str">
        <f t="shared" si="30"/>
        <v>85% a 100%</v>
      </c>
      <c r="AK280" s="6">
        <v>1262819479.9100001</v>
      </c>
      <c r="AL280" s="6">
        <v>1262819479.9100001</v>
      </c>
      <c r="AM280" s="5" t="s">
        <v>1076</v>
      </c>
      <c r="AN280" s="5" t="s">
        <v>1637</v>
      </c>
      <c r="AO280" s="5" t="s">
        <v>209</v>
      </c>
      <c r="AP280" s="5" t="s">
        <v>1899</v>
      </c>
      <c r="AQ280" s="5" t="s">
        <v>288</v>
      </c>
      <c r="AR280" s="5" t="s">
        <v>4</v>
      </c>
      <c r="AS280" s="7">
        <v>44591.769814814797</v>
      </c>
      <c r="AT280" s="10"/>
    </row>
    <row r="281" spans="1:46" s="1" customFormat="1" ht="50" customHeight="1">
      <c r="A281" s="9">
        <v>2021</v>
      </c>
      <c r="B281" s="5" t="s">
        <v>130</v>
      </c>
      <c r="C281" s="5" t="str">
        <f>VLOOKUP(Tabla1[[#This Row],[RUC]],[1]ENTIDADES!$A$2:$I$191,2,0)</f>
        <v>GABINETE ESTRATÉGICO</v>
      </c>
      <c r="D281" s="5" t="s">
        <v>1757</v>
      </c>
      <c r="E281" s="5" t="str">
        <f>VLOOKUP(Tabla1[[#This Row],[RUC]],[1]ENTIDADES!$A$2:$I$191,4,0)</f>
        <v>ZONA 9</v>
      </c>
      <c r="F281" s="5" t="s">
        <v>2220</v>
      </c>
      <c r="G281" s="5" t="s">
        <v>748</v>
      </c>
      <c r="H281" s="29" t="s">
        <v>2770</v>
      </c>
      <c r="I281" s="5">
        <v>3</v>
      </c>
      <c r="J281" s="4">
        <v>7</v>
      </c>
      <c r="K281" s="5" t="s">
        <v>2274</v>
      </c>
      <c r="L281" s="5" t="s">
        <v>2776</v>
      </c>
      <c r="M281" s="4">
        <v>14</v>
      </c>
      <c r="N281" s="5" t="s">
        <v>2573</v>
      </c>
      <c r="O281" s="5" t="s">
        <v>2185</v>
      </c>
      <c r="P281" s="5" t="s">
        <v>2125</v>
      </c>
      <c r="Q281" s="6">
        <v>0</v>
      </c>
      <c r="R281" s="6">
        <v>25</v>
      </c>
      <c r="S281" s="6">
        <v>25</v>
      </c>
      <c r="T281" s="6">
        <v>25</v>
      </c>
      <c r="U281" s="6">
        <v>25</v>
      </c>
      <c r="V281" s="6">
        <v>100</v>
      </c>
      <c r="W281" s="6">
        <v>25</v>
      </c>
      <c r="X281" s="6">
        <v>25</v>
      </c>
      <c r="Y281" s="6">
        <v>25</v>
      </c>
      <c r="Z281" s="6">
        <v>25</v>
      </c>
      <c r="AA281" s="6">
        <v>100</v>
      </c>
      <c r="AB281" s="21">
        <f t="shared" si="25"/>
        <v>1</v>
      </c>
      <c r="AC281" s="23">
        <f t="shared" si="26"/>
        <v>1</v>
      </c>
      <c r="AD281" s="24" t="str">
        <f t="shared" si="27"/>
        <v>85% a 100%</v>
      </c>
      <c r="AE281" s="26" t="str">
        <f t="shared" si="28"/>
        <v>176000031000101</v>
      </c>
      <c r="AF281" s="26" t="str">
        <f>VLOOKUP(Tabla1[[#This Row],[RUC PROGRAMAS]],Tabla13[[RUC PROGRAMAS]:[Codificado Reportado
USD]],1,0)</f>
        <v>176000031000101</v>
      </c>
      <c r="AG281" s="6">
        <v>31500103.219999999</v>
      </c>
      <c r="AH281" s="6">
        <v>27103213.23</v>
      </c>
      <c r="AI281" s="21">
        <f t="shared" si="29"/>
        <v>0.86041664818392305</v>
      </c>
      <c r="AJ281" s="26" t="str">
        <f t="shared" si="30"/>
        <v>85% a 100%</v>
      </c>
      <c r="AK281" s="6">
        <v>31500103.220000003</v>
      </c>
      <c r="AL281" s="6">
        <v>27103213.23</v>
      </c>
      <c r="AM281" s="5" t="s">
        <v>2517</v>
      </c>
      <c r="AN281" s="5" t="s">
        <v>2517</v>
      </c>
      <c r="AO281" s="5" t="s">
        <v>2517</v>
      </c>
      <c r="AP281" s="5" t="s">
        <v>2347</v>
      </c>
      <c r="AQ281" s="5" t="s">
        <v>204</v>
      </c>
      <c r="AR281" s="5" t="s">
        <v>3</v>
      </c>
      <c r="AS281" s="7">
        <v>44581.623611111099</v>
      </c>
      <c r="AT281" s="10"/>
    </row>
    <row r="282" spans="1:46" s="1" customFormat="1" ht="50" customHeight="1">
      <c r="A282" s="9">
        <v>2021</v>
      </c>
      <c r="B282" s="5" t="s">
        <v>130</v>
      </c>
      <c r="C282" s="5" t="str">
        <f>VLOOKUP(Tabla1[[#This Row],[RUC]],[1]ENTIDADES!$A$2:$I$191,2,0)</f>
        <v>GABINETE ESTRATÉGICO</v>
      </c>
      <c r="D282" s="5" t="s">
        <v>1757</v>
      </c>
      <c r="E282" s="5" t="str">
        <f>VLOOKUP(Tabla1[[#This Row],[RUC]],[1]ENTIDADES!$A$2:$I$191,4,0)</f>
        <v>ZONA 9</v>
      </c>
      <c r="F282" s="5" t="s">
        <v>1631</v>
      </c>
      <c r="G282" s="5" t="s">
        <v>1970</v>
      </c>
      <c r="H282" s="29" t="s">
        <v>2771</v>
      </c>
      <c r="I282" s="5">
        <v>3</v>
      </c>
      <c r="J282" s="4">
        <v>7</v>
      </c>
      <c r="K282" s="5" t="s">
        <v>2274</v>
      </c>
      <c r="L282" s="5" t="s">
        <v>2776</v>
      </c>
      <c r="M282" s="4">
        <v>15</v>
      </c>
      <c r="N282" s="5" t="s">
        <v>409</v>
      </c>
      <c r="O282" s="5" t="s">
        <v>2191</v>
      </c>
      <c r="P282" s="5" t="s">
        <v>2191</v>
      </c>
      <c r="Q282" s="6">
        <v>0</v>
      </c>
      <c r="R282" s="6">
        <v>0</v>
      </c>
      <c r="S282" s="6">
        <v>0</v>
      </c>
      <c r="T282" s="6">
        <v>0</v>
      </c>
      <c r="U282" s="6">
        <v>0</v>
      </c>
      <c r="V282" s="6">
        <v>0</v>
      </c>
      <c r="W282" s="6">
        <v>0</v>
      </c>
      <c r="X282" s="6">
        <v>0</v>
      </c>
      <c r="Y282" s="6">
        <v>0</v>
      </c>
      <c r="Z282" s="6">
        <v>0</v>
      </c>
      <c r="AA282" s="6">
        <v>0</v>
      </c>
      <c r="AB282" s="21" t="e">
        <f t="shared" si="25"/>
        <v>#DIV/0!</v>
      </c>
      <c r="AC282" s="23" t="e">
        <f t="shared" si="26"/>
        <v>#DIV/0!</v>
      </c>
      <c r="AD282" s="24" t="e">
        <f t="shared" si="27"/>
        <v>#DIV/0!</v>
      </c>
      <c r="AE282" s="26" t="str">
        <f t="shared" si="28"/>
        <v>176000031000155</v>
      </c>
      <c r="AF282" s="26" t="e">
        <f>VLOOKUP(Tabla1[[#This Row],[RUC PROGRAMAS]],Tabla13[[RUC PROGRAMAS]:[Codificado Reportado
USD]],1,0)</f>
        <v>#N/A</v>
      </c>
      <c r="AG282" s="6">
        <v>0</v>
      </c>
      <c r="AH282" s="6">
        <v>0</v>
      </c>
      <c r="AI282" s="21" t="e">
        <f t="shared" si="29"/>
        <v>#DIV/0!</v>
      </c>
      <c r="AJ282" s="26" t="e">
        <f t="shared" si="30"/>
        <v>#DIV/0!</v>
      </c>
      <c r="AK282" s="6">
        <v>0</v>
      </c>
      <c r="AL282" s="6">
        <v>0</v>
      </c>
      <c r="AM282" s="5" t="s">
        <v>2639</v>
      </c>
      <c r="AN282" s="5" t="s">
        <v>2639</v>
      </c>
      <c r="AO282" s="5" t="s">
        <v>316</v>
      </c>
      <c r="AP282" s="5" t="s">
        <v>316</v>
      </c>
      <c r="AQ282" s="5" t="s">
        <v>204</v>
      </c>
      <c r="AR282" s="5" t="s">
        <v>3</v>
      </c>
      <c r="AS282" s="7">
        <v>44579.637106481503</v>
      </c>
      <c r="AT282" s="10"/>
    </row>
    <row r="283" spans="1:46" s="1" customFormat="1" ht="50" customHeight="1">
      <c r="A283" s="9">
        <v>2021</v>
      </c>
      <c r="B283" s="5" t="s">
        <v>2654</v>
      </c>
      <c r="C283" s="5" t="str">
        <f>VLOOKUP(Tabla1[[#This Row],[RUC]],[1]ENTIDADES!$A$2:$I$191,2,0)</f>
        <v>SIN GABINETE</v>
      </c>
      <c r="D283" s="5" t="s">
        <v>1184</v>
      </c>
      <c r="E283" s="5" t="str">
        <f>VLOOKUP(Tabla1[[#This Row],[RUC]],[1]ENTIDADES!$A$2:$I$191,4,0)</f>
        <v>ZONA 9</v>
      </c>
      <c r="F283" s="5" t="s">
        <v>2220</v>
      </c>
      <c r="G283" s="5" t="s">
        <v>748</v>
      </c>
      <c r="H283" s="29" t="s">
        <v>2770</v>
      </c>
      <c r="I283" s="5">
        <v>3</v>
      </c>
      <c r="J283" s="4">
        <v>7</v>
      </c>
      <c r="K283" s="5" t="s">
        <v>2274</v>
      </c>
      <c r="L283" s="5" t="s">
        <v>2776</v>
      </c>
      <c r="M283" s="4">
        <v>14</v>
      </c>
      <c r="N283" s="5" t="s">
        <v>2573</v>
      </c>
      <c r="O283" s="5" t="s">
        <v>2185</v>
      </c>
      <c r="P283" s="5" t="s">
        <v>2125</v>
      </c>
      <c r="Q283" s="6">
        <v>94.97</v>
      </c>
      <c r="R283" s="6">
        <v>25</v>
      </c>
      <c r="S283" s="6">
        <v>25</v>
      </c>
      <c r="T283" s="6">
        <v>25</v>
      </c>
      <c r="U283" s="6">
        <v>25</v>
      </c>
      <c r="V283" s="6">
        <v>100</v>
      </c>
      <c r="W283" s="6">
        <v>25</v>
      </c>
      <c r="X283" s="6">
        <v>25</v>
      </c>
      <c r="Y283" s="6">
        <v>25</v>
      </c>
      <c r="Z283" s="6">
        <v>25</v>
      </c>
      <c r="AA283" s="6">
        <v>100</v>
      </c>
      <c r="AB283" s="21">
        <f t="shared" si="25"/>
        <v>1</v>
      </c>
      <c r="AC283" s="23">
        <f t="shared" si="26"/>
        <v>1</v>
      </c>
      <c r="AD283" s="24" t="str">
        <f t="shared" si="27"/>
        <v>85% a 100%</v>
      </c>
      <c r="AE283" s="26" t="str">
        <f t="shared" si="28"/>
        <v>176000228000101</v>
      </c>
      <c r="AF283" s="26" t="str">
        <f>VLOOKUP(Tabla1[[#This Row],[RUC PROGRAMAS]],Tabla13[[RUC PROGRAMAS]:[Codificado Reportado
USD]],1,0)</f>
        <v>176000228000101</v>
      </c>
      <c r="AG283" s="6">
        <v>5648963.8600000003</v>
      </c>
      <c r="AH283" s="6">
        <v>5402745.2199999997</v>
      </c>
      <c r="AI283" s="21">
        <f t="shared" si="29"/>
        <v>0.9564134864194368</v>
      </c>
      <c r="AJ283" s="26" t="str">
        <f t="shared" si="30"/>
        <v>85% a 100%</v>
      </c>
      <c r="AK283" s="6">
        <v>5648963.8600000013</v>
      </c>
      <c r="AL283" s="6">
        <v>5402745.2200000007</v>
      </c>
      <c r="AM283" s="5" t="s">
        <v>1927</v>
      </c>
      <c r="AN283" s="5" t="s">
        <v>480</v>
      </c>
      <c r="AO283" s="5" t="s">
        <v>2483</v>
      </c>
      <c r="AP283" s="5" t="s">
        <v>1419</v>
      </c>
      <c r="AQ283" s="5" t="s">
        <v>2710</v>
      </c>
      <c r="AR283" s="5" t="s">
        <v>2159</v>
      </c>
      <c r="AS283" s="7">
        <v>44590.914583333302</v>
      </c>
      <c r="AT283" s="10"/>
    </row>
    <row r="284" spans="1:46" s="1" customFormat="1" ht="50" customHeight="1">
      <c r="A284" s="9">
        <v>2021</v>
      </c>
      <c r="B284" s="5" t="s">
        <v>2654</v>
      </c>
      <c r="C284" s="5" t="str">
        <f>VLOOKUP(Tabla1[[#This Row],[RUC]],[1]ENTIDADES!$A$2:$I$191,2,0)</f>
        <v>SIN GABINETE</v>
      </c>
      <c r="D284" s="5" t="s">
        <v>1184</v>
      </c>
      <c r="E284" s="5" t="str">
        <f>VLOOKUP(Tabla1[[#This Row],[RUC]],[1]ENTIDADES!$A$2:$I$191,4,0)</f>
        <v>ZONA 9</v>
      </c>
      <c r="F284" s="5" t="s">
        <v>1631</v>
      </c>
      <c r="G284" s="5" t="s">
        <v>291</v>
      </c>
      <c r="H284" s="29" t="s">
        <v>2771</v>
      </c>
      <c r="I284" s="5">
        <v>3</v>
      </c>
      <c r="J284" s="4">
        <v>7</v>
      </c>
      <c r="K284" s="5" t="s">
        <v>2274</v>
      </c>
      <c r="L284" s="5" t="s">
        <v>2776</v>
      </c>
      <c r="M284" s="4">
        <v>15</v>
      </c>
      <c r="N284" s="5" t="s">
        <v>409</v>
      </c>
      <c r="O284" s="5" t="s">
        <v>578</v>
      </c>
      <c r="P284" s="5" t="s">
        <v>2125</v>
      </c>
      <c r="Q284" s="6">
        <v>90.07</v>
      </c>
      <c r="R284" s="6">
        <v>25</v>
      </c>
      <c r="S284" s="6">
        <v>25</v>
      </c>
      <c r="T284" s="6">
        <v>25</v>
      </c>
      <c r="U284" s="6">
        <v>25</v>
      </c>
      <c r="V284" s="6">
        <v>100</v>
      </c>
      <c r="W284" s="6">
        <v>22.92</v>
      </c>
      <c r="X284" s="6">
        <v>24.44</v>
      </c>
      <c r="Y284" s="6">
        <v>24</v>
      </c>
      <c r="Z284" s="6">
        <v>23.29</v>
      </c>
      <c r="AA284" s="6">
        <v>94.65</v>
      </c>
      <c r="AB284" s="21">
        <f t="shared" si="25"/>
        <v>0.94650000000000001</v>
      </c>
      <c r="AC284" s="23">
        <f t="shared" si="26"/>
        <v>0.94650000000000001</v>
      </c>
      <c r="AD284" s="24" t="str">
        <f t="shared" si="27"/>
        <v>85% a 100%</v>
      </c>
      <c r="AE284" s="26" t="str">
        <f t="shared" si="28"/>
        <v>176000228000155</v>
      </c>
      <c r="AF284" s="26" t="str">
        <f>VLOOKUP(Tabla1[[#This Row],[RUC PROGRAMAS]],Tabla13[[RUC PROGRAMAS]:[Codificado Reportado
USD]],1,0)</f>
        <v>176000228000155</v>
      </c>
      <c r="AG284" s="6">
        <v>20312974.02</v>
      </c>
      <c r="AH284" s="6">
        <v>16110463.970000001</v>
      </c>
      <c r="AI284" s="21">
        <f t="shared" si="29"/>
        <v>0.79311202555262272</v>
      </c>
      <c r="AJ284" s="26" t="str">
        <f t="shared" si="30"/>
        <v>70% a 84,99%</v>
      </c>
      <c r="AK284" s="6">
        <v>20312974.02</v>
      </c>
      <c r="AL284" s="6">
        <v>16110463.970000001</v>
      </c>
      <c r="AM284" s="5" t="s">
        <v>1705</v>
      </c>
      <c r="AN284" s="5" t="s">
        <v>737</v>
      </c>
      <c r="AO284" s="5" t="s">
        <v>779</v>
      </c>
      <c r="AP284" s="5" t="s">
        <v>185</v>
      </c>
      <c r="AQ284" s="5" t="s">
        <v>2710</v>
      </c>
      <c r="AR284" s="5" t="s">
        <v>2159</v>
      </c>
      <c r="AS284" s="7">
        <v>44590.920856481498</v>
      </c>
      <c r="AT284" s="10"/>
    </row>
    <row r="285" spans="1:46" s="1" customFormat="1" ht="50" customHeight="1">
      <c r="A285" s="9">
        <v>2021</v>
      </c>
      <c r="B285" s="5" t="s">
        <v>33</v>
      </c>
      <c r="C285" s="5" t="str">
        <f>VLOOKUP(Tabla1[[#This Row],[RUC]],[1]ENTIDADES!$A$2:$I$191,2,0)</f>
        <v>SIN GABINETE</v>
      </c>
      <c r="D285" s="5" t="s">
        <v>355</v>
      </c>
      <c r="E285" s="5" t="str">
        <f>VLOOKUP(Tabla1[[#This Row],[RUC]],[1]ENTIDADES!$A$2:$I$191,4,0)</f>
        <v>ZONA 9</v>
      </c>
      <c r="F285" s="5" t="s">
        <v>2220</v>
      </c>
      <c r="G285" s="5" t="s">
        <v>748</v>
      </c>
      <c r="H285" s="29" t="s">
        <v>2770</v>
      </c>
      <c r="I285" s="5">
        <v>3</v>
      </c>
      <c r="J285" s="4">
        <v>7</v>
      </c>
      <c r="K285" s="5" t="s">
        <v>2274</v>
      </c>
      <c r="L285" s="5" t="s">
        <v>2776</v>
      </c>
      <c r="M285" s="4">
        <v>14</v>
      </c>
      <c r="N285" s="5" t="s">
        <v>2573</v>
      </c>
      <c r="O285" s="5" t="s">
        <v>2185</v>
      </c>
      <c r="P285" s="5" t="s">
        <v>207</v>
      </c>
      <c r="Q285" s="6">
        <v>100</v>
      </c>
      <c r="R285" s="6">
        <v>25</v>
      </c>
      <c r="S285" s="6">
        <v>25</v>
      </c>
      <c r="T285" s="6">
        <v>25</v>
      </c>
      <c r="U285" s="6">
        <v>25</v>
      </c>
      <c r="V285" s="6">
        <v>100</v>
      </c>
      <c r="W285" s="6">
        <v>25</v>
      </c>
      <c r="X285" s="6">
        <v>25</v>
      </c>
      <c r="Y285" s="6">
        <v>25</v>
      </c>
      <c r="Z285" s="6">
        <v>25</v>
      </c>
      <c r="AA285" s="6">
        <v>100</v>
      </c>
      <c r="AB285" s="21">
        <f t="shared" si="25"/>
        <v>1</v>
      </c>
      <c r="AC285" s="23">
        <f t="shared" si="26"/>
        <v>1</v>
      </c>
      <c r="AD285" s="24" t="str">
        <f t="shared" si="27"/>
        <v>85% a 100%</v>
      </c>
      <c r="AE285" s="26" t="str">
        <f t="shared" si="28"/>
        <v>176802707000101</v>
      </c>
      <c r="AF285" s="26" t="str">
        <f>VLOOKUP(Tabla1[[#This Row],[RUC PROGRAMAS]],Tabla13[[RUC PROGRAMAS]:[Codificado Reportado
USD]],1,0)</f>
        <v>176802707000101</v>
      </c>
      <c r="AG285" s="6">
        <v>74378.31</v>
      </c>
      <c r="AH285" s="6">
        <v>74317.64</v>
      </c>
      <c r="AI285" s="21">
        <f t="shared" si="29"/>
        <v>0.99918430520940849</v>
      </c>
      <c r="AJ285" s="26" t="str">
        <f t="shared" si="30"/>
        <v>85% a 100%</v>
      </c>
      <c r="AK285" s="6">
        <v>74378.31</v>
      </c>
      <c r="AL285" s="6">
        <v>74317.64</v>
      </c>
      <c r="AM285" s="5" t="s">
        <v>151</v>
      </c>
      <c r="AN285" s="5" t="s">
        <v>1907</v>
      </c>
      <c r="AO285" s="5" t="s">
        <v>1210</v>
      </c>
      <c r="AP285" s="5" t="s">
        <v>47</v>
      </c>
      <c r="AQ285" s="5" t="s">
        <v>758</v>
      </c>
      <c r="AR285" s="5" t="s">
        <v>1855</v>
      </c>
      <c r="AS285" s="7">
        <v>44582.621597222198</v>
      </c>
      <c r="AT285" s="10"/>
    </row>
    <row r="286" spans="1:46" s="1" customFormat="1" ht="50" customHeight="1">
      <c r="A286" s="9">
        <v>2021</v>
      </c>
      <c r="B286" s="5" t="s">
        <v>33</v>
      </c>
      <c r="C286" s="5" t="str">
        <f>VLOOKUP(Tabla1[[#This Row],[RUC]],[1]ENTIDADES!$A$2:$I$191,2,0)</f>
        <v>SIN GABINETE</v>
      </c>
      <c r="D286" s="5" t="s">
        <v>355</v>
      </c>
      <c r="E286" s="5" t="str">
        <f>VLOOKUP(Tabla1[[#This Row],[RUC]],[1]ENTIDADES!$A$2:$I$191,4,0)</f>
        <v>ZONA 9</v>
      </c>
      <c r="F286" s="5" t="s">
        <v>1057</v>
      </c>
      <c r="G286" s="5" t="s">
        <v>180</v>
      </c>
      <c r="H286" s="29" t="s">
        <v>2771</v>
      </c>
      <c r="I286" s="5">
        <v>3</v>
      </c>
      <c r="J286" s="4">
        <v>9</v>
      </c>
      <c r="K286" s="5" t="s">
        <v>2067</v>
      </c>
      <c r="L286" s="5" t="s">
        <v>2776</v>
      </c>
      <c r="M286" s="4">
        <v>16</v>
      </c>
      <c r="N286" s="5" t="s">
        <v>1451</v>
      </c>
      <c r="O286" s="5" t="s">
        <v>1174</v>
      </c>
      <c r="P286" s="5" t="s">
        <v>2125</v>
      </c>
      <c r="Q286" s="6">
        <v>100</v>
      </c>
      <c r="R286" s="6">
        <v>25</v>
      </c>
      <c r="S286" s="6">
        <v>25</v>
      </c>
      <c r="T286" s="6">
        <v>25</v>
      </c>
      <c r="U286" s="6">
        <v>25</v>
      </c>
      <c r="V286" s="6">
        <v>100</v>
      </c>
      <c r="W286" s="6">
        <v>25</v>
      </c>
      <c r="X286" s="6">
        <v>25</v>
      </c>
      <c r="Y286" s="6">
        <v>25</v>
      </c>
      <c r="Z286" s="6">
        <v>25</v>
      </c>
      <c r="AA286" s="6">
        <v>100</v>
      </c>
      <c r="AB286" s="21">
        <f t="shared" si="25"/>
        <v>1</v>
      </c>
      <c r="AC286" s="23">
        <f t="shared" si="26"/>
        <v>1</v>
      </c>
      <c r="AD286" s="24" t="str">
        <f t="shared" si="27"/>
        <v>85% a 100%</v>
      </c>
      <c r="AE286" s="26" t="str">
        <f t="shared" si="28"/>
        <v>176802707000186</v>
      </c>
      <c r="AF286" s="26" t="str">
        <f>VLOOKUP(Tabla1[[#This Row],[RUC PROGRAMAS]],Tabla13[[RUC PROGRAMAS]:[Codificado Reportado
USD]],1,0)</f>
        <v>176802707000186</v>
      </c>
      <c r="AG286" s="6">
        <v>202430.47</v>
      </c>
      <c r="AH286" s="6">
        <v>202146.59</v>
      </c>
      <c r="AI286" s="21">
        <f t="shared" si="29"/>
        <v>0.99859764194589873</v>
      </c>
      <c r="AJ286" s="26" t="str">
        <f t="shared" si="30"/>
        <v>85% a 100%</v>
      </c>
      <c r="AK286" s="6">
        <v>202430.47</v>
      </c>
      <c r="AL286" s="6">
        <v>202146.59</v>
      </c>
      <c r="AM286" s="5" t="s">
        <v>302</v>
      </c>
      <c r="AN286" s="5" t="s">
        <v>1809</v>
      </c>
      <c r="AO286" s="5" t="s">
        <v>1733</v>
      </c>
      <c r="AP286" s="5" t="s">
        <v>1568</v>
      </c>
      <c r="AQ286" s="5" t="s">
        <v>758</v>
      </c>
      <c r="AR286" s="5" t="s">
        <v>1855</v>
      </c>
      <c r="AS286" s="7">
        <v>44582.694062499999</v>
      </c>
      <c r="AT286" s="10"/>
    </row>
    <row r="287" spans="1:46" s="1" customFormat="1" ht="50" customHeight="1">
      <c r="A287" s="9">
        <v>2021</v>
      </c>
      <c r="B287" s="5" t="s">
        <v>1148</v>
      </c>
      <c r="C287" s="5" t="str">
        <f>VLOOKUP(Tabla1[[#This Row],[RUC]],[1]ENTIDADES!$A$2:$I$191,2,0)</f>
        <v>GABINETE SECTORIAL SOCIAL</v>
      </c>
      <c r="D287" s="5" t="s">
        <v>1713</v>
      </c>
      <c r="E287" s="5" t="str">
        <f>VLOOKUP(Tabla1[[#This Row],[RUC]],[1]ENTIDADES!$A$2:$I$191,4,0)</f>
        <v>ZONA 9</v>
      </c>
      <c r="F287" s="5" t="s">
        <v>2220</v>
      </c>
      <c r="G287" s="5" t="s">
        <v>748</v>
      </c>
      <c r="H287" s="29" t="s">
        <v>2770</v>
      </c>
      <c r="I287" s="5">
        <v>3</v>
      </c>
      <c r="J287" s="4">
        <v>7</v>
      </c>
      <c r="K287" s="5" t="s">
        <v>2274</v>
      </c>
      <c r="L287" s="5" t="s">
        <v>2776</v>
      </c>
      <c r="M287" s="4">
        <v>14</v>
      </c>
      <c r="N287" s="5" t="s">
        <v>2573</v>
      </c>
      <c r="O287" s="5" t="s">
        <v>2185</v>
      </c>
      <c r="P287" s="5" t="s">
        <v>2125</v>
      </c>
      <c r="Q287" s="6">
        <v>0</v>
      </c>
      <c r="R287" s="6">
        <v>25</v>
      </c>
      <c r="S287" s="6">
        <v>25</v>
      </c>
      <c r="T287" s="6">
        <v>25</v>
      </c>
      <c r="U287" s="6">
        <v>25</v>
      </c>
      <c r="V287" s="6">
        <v>100</v>
      </c>
      <c r="W287" s="6">
        <v>25</v>
      </c>
      <c r="X287" s="6">
        <v>25</v>
      </c>
      <c r="Y287" s="6">
        <v>25</v>
      </c>
      <c r="Z287" s="6">
        <v>25</v>
      </c>
      <c r="AA287" s="6">
        <v>100</v>
      </c>
      <c r="AB287" s="21">
        <f t="shared" si="25"/>
        <v>1</v>
      </c>
      <c r="AC287" s="23">
        <f t="shared" si="26"/>
        <v>1</v>
      </c>
      <c r="AD287" s="24" t="str">
        <f t="shared" si="27"/>
        <v>85% a 100%</v>
      </c>
      <c r="AE287" s="26" t="str">
        <f t="shared" si="28"/>
        <v>176813741000101</v>
      </c>
      <c r="AF287" s="26" t="str">
        <f>VLOOKUP(Tabla1[[#This Row],[RUC PROGRAMAS]],Tabla13[[RUC PROGRAMAS]:[Codificado Reportado
USD]],1,0)</f>
        <v>176813741000101</v>
      </c>
      <c r="AG287" s="6">
        <v>3100830.39</v>
      </c>
      <c r="AH287" s="6">
        <v>2964327.62</v>
      </c>
      <c r="AI287" s="21">
        <f t="shared" si="29"/>
        <v>0.95597864028931945</v>
      </c>
      <c r="AJ287" s="26" t="str">
        <f t="shared" si="30"/>
        <v>85% a 100%</v>
      </c>
      <c r="AK287" s="6">
        <v>3100830.3899999997</v>
      </c>
      <c r="AL287" s="6">
        <v>2964327.62</v>
      </c>
      <c r="AM287" s="5" t="s">
        <v>1459</v>
      </c>
      <c r="AN287" s="5" t="s">
        <v>1459</v>
      </c>
      <c r="AO287" s="5" t="s">
        <v>1459</v>
      </c>
      <c r="AP287" s="5" t="s">
        <v>1459</v>
      </c>
      <c r="AQ287" s="5" t="s">
        <v>946</v>
      </c>
      <c r="AR287" s="5" t="s">
        <v>1222</v>
      </c>
      <c r="AS287" s="7">
        <v>44579.540671296301</v>
      </c>
      <c r="AT287" s="10"/>
    </row>
    <row r="288" spans="1:46" s="1" customFormat="1" ht="50" customHeight="1">
      <c r="A288" s="9">
        <v>2021</v>
      </c>
      <c r="B288" s="5" t="s">
        <v>1148</v>
      </c>
      <c r="C288" s="5" t="str">
        <f>VLOOKUP(Tabla1[[#This Row],[RUC]],[1]ENTIDADES!$A$2:$I$191,2,0)</f>
        <v>GABINETE SECTORIAL SOCIAL</v>
      </c>
      <c r="D288" s="5" t="s">
        <v>1713</v>
      </c>
      <c r="E288" s="5" t="str">
        <f>VLOOKUP(Tabla1[[#This Row],[RUC]],[1]ENTIDADES!$A$2:$I$191,4,0)</f>
        <v>ZONA 9</v>
      </c>
      <c r="F288" s="5" t="s">
        <v>1631</v>
      </c>
      <c r="G288" s="5" t="s">
        <v>1538</v>
      </c>
      <c r="H288" s="29" t="s">
        <v>2771</v>
      </c>
      <c r="I288" s="5">
        <v>1</v>
      </c>
      <c r="J288" s="4">
        <v>1</v>
      </c>
      <c r="K288" s="5" t="s">
        <v>55</v>
      </c>
      <c r="L288" s="5" t="s">
        <v>2773</v>
      </c>
      <c r="M288" s="4">
        <v>8</v>
      </c>
      <c r="N288" s="5" t="s">
        <v>828</v>
      </c>
      <c r="O288" s="5" t="s">
        <v>2191</v>
      </c>
      <c r="P288" s="5" t="s">
        <v>2365</v>
      </c>
      <c r="Q288" s="6">
        <v>0</v>
      </c>
      <c r="R288" s="6">
        <v>0</v>
      </c>
      <c r="S288" s="6">
        <v>0</v>
      </c>
      <c r="T288" s="6">
        <v>0</v>
      </c>
      <c r="U288" s="6">
        <v>0</v>
      </c>
      <c r="V288" s="6">
        <v>0</v>
      </c>
      <c r="W288" s="6">
        <v>0</v>
      </c>
      <c r="X288" s="6">
        <v>0</v>
      </c>
      <c r="Y288" s="6">
        <v>0</v>
      </c>
      <c r="Z288" s="6">
        <v>0</v>
      </c>
      <c r="AA288" s="6">
        <v>0</v>
      </c>
      <c r="AB288" s="21" t="e">
        <f t="shared" si="25"/>
        <v>#DIV/0!</v>
      </c>
      <c r="AC288" s="23" t="e">
        <f t="shared" si="26"/>
        <v>#DIV/0!</v>
      </c>
      <c r="AD288" s="24" t="e">
        <f t="shared" si="27"/>
        <v>#DIV/0!</v>
      </c>
      <c r="AE288" s="26" t="str">
        <f t="shared" si="28"/>
        <v>176813741000155</v>
      </c>
      <c r="AF288" s="26" t="e">
        <f>VLOOKUP(Tabla1[[#This Row],[RUC PROGRAMAS]],Tabla13[[RUC PROGRAMAS]:[Codificado Reportado
USD]],1,0)</f>
        <v>#N/A</v>
      </c>
      <c r="AG288" s="6">
        <v>0</v>
      </c>
      <c r="AH288" s="6">
        <v>0</v>
      </c>
      <c r="AI288" s="21" t="e">
        <f t="shared" si="29"/>
        <v>#DIV/0!</v>
      </c>
      <c r="AJ288" s="26" t="e">
        <f t="shared" si="30"/>
        <v>#DIV/0!</v>
      </c>
      <c r="AK288" s="6">
        <v>0</v>
      </c>
      <c r="AL288" s="6">
        <v>0</v>
      </c>
      <c r="AM288" s="5" t="s">
        <v>1721</v>
      </c>
      <c r="AN288" s="5" t="s">
        <v>1721</v>
      </c>
      <c r="AO288" s="5" t="s">
        <v>1721</v>
      </c>
      <c r="AP288" s="5" t="s">
        <v>1721</v>
      </c>
      <c r="AQ288" s="5" t="s">
        <v>946</v>
      </c>
      <c r="AR288" s="5" t="s">
        <v>1222</v>
      </c>
      <c r="AS288" s="7">
        <v>44579.540902777801</v>
      </c>
      <c r="AT288" s="10"/>
    </row>
    <row r="289" spans="1:46" s="1" customFormat="1" ht="50" customHeight="1">
      <c r="A289" s="9">
        <v>2021</v>
      </c>
      <c r="B289" s="5" t="s">
        <v>1148</v>
      </c>
      <c r="C289" s="5" t="str">
        <f>VLOOKUP(Tabla1[[#This Row],[RUC]],[1]ENTIDADES!$A$2:$I$191,2,0)</f>
        <v>GABINETE SECTORIAL SOCIAL</v>
      </c>
      <c r="D289" s="5" t="s">
        <v>1713</v>
      </c>
      <c r="E289" s="5" t="str">
        <f>VLOOKUP(Tabla1[[#This Row],[RUC]],[1]ENTIDADES!$A$2:$I$191,4,0)</f>
        <v>ZONA 9</v>
      </c>
      <c r="F289" s="5" t="s">
        <v>510</v>
      </c>
      <c r="G289" s="5" t="s">
        <v>616</v>
      </c>
      <c r="H289" s="29" t="s">
        <v>2771</v>
      </c>
      <c r="I289" s="5">
        <v>1</v>
      </c>
      <c r="J289" s="4">
        <v>1</v>
      </c>
      <c r="K289" s="5" t="s">
        <v>55</v>
      </c>
      <c r="L289" s="5" t="s">
        <v>2773</v>
      </c>
      <c r="M289" s="4">
        <v>5</v>
      </c>
      <c r="N289" s="5" t="s">
        <v>1388</v>
      </c>
      <c r="O289" s="5" t="s">
        <v>2191</v>
      </c>
      <c r="P289" s="5" t="s">
        <v>2365</v>
      </c>
      <c r="Q289" s="6">
        <v>0</v>
      </c>
      <c r="R289" s="6">
        <v>0</v>
      </c>
      <c r="S289" s="6">
        <v>0</v>
      </c>
      <c r="T289" s="6">
        <v>0</v>
      </c>
      <c r="U289" s="6">
        <v>0</v>
      </c>
      <c r="V289" s="6">
        <v>0</v>
      </c>
      <c r="W289" s="6">
        <v>0</v>
      </c>
      <c r="X289" s="6">
        <v>0</v>
      </c>
      <c r="Y289" s="6">
        <v>0</v>
      </c>
      <c r="Z289" s="6">
        <v>0</v>
      </c>
      <c r="AA289" s="6">
        <v>0</v>
      </c>
      <c r="AB289" s="21" t="e">
        <f t="shared" si="25"/>
        <v>#DIV/0!</v>
      </c>
      <c r="AC289" s="23" t="e">
        <f t="shared" si="26"/>
        <v>#DIV/0!</v>
      </c>
      <c r="AD289" s="24" t="e">
        <f t="shared" si="27"/>
        <v>#DIV/0!</v>
      </c>
      <c r="AE289" s="26" t="str">
        <f t="shared" si="28"/>
        <v>176813741000156</v>
      </c>
      <c r="AF289" s="26" t="e">
        <f>VLOOKUP(Tabla1[[#This Row],[RUC PROGRAMAS]],Tabla13[[RUC PROGRAMAS]:[Codificado Reportado
USD]],1,0)</f>
        <v>#N/A</v>
      </c>
      <c r="AG289" s="6">
        <v>0</v>
      </c>
      <c r="AH289" s="6">
        <v>0</v>
      </c>
      <c r="AI289" s="21" t="e">
        <f t="shared" si="29"/>
        <v>#DIV/0!</v>
      </c>
      <c r="AJ289" s="26" t="e">
        <f t="shared" si="30"/>
        <v>#DIV/0!</v>
      </c>
      <c r="AK289" s="6">
        <v>0</v>
      </c>
      <c r="AL289" s="6">
        <v>0</v>
      </c>
      <c r="AM289" s="5" t="s">
        <v>1721</v>
      </c>
      <c r="AN289" s="5" t="s">
        <v>1721</v>
      </c>
      <c r="AO289" s="5" t="s">
        <v>1721</v>
      </c>
      <c r="AP289" s="5" t="s">
        <v>1721</v>
      </c>
      <c r="AQ289" s="5" t="s">
        <v>946</v>
      </c>
      <c r="AR289" s="5" t="s">
        <v>1222</v>
      </c>
      <c r="AS289" s="7">
        <v>44579.541111111103</v>
      </c>
      <c r="AT289" s="10"/>
    </row>
    <row r="290" spans="1:46" s="1" customFormat="1" ht="50" customHeight="1">
      <c r="A290" s="9">
        <v>2021</v>
      </c>
      <c r="B290" s="5" t="s">
        <v>1148</v>
      </c>
      <c r="C290" s="5" t="str">
        <f>VLOOKUP(Tabla1[[#This Row],[RUC]],[1]ENTIDADES!$A$2:$I$191,2,0)</f>
        <v>GABINETE SECTORIAL SOCIAL</v>
      </c>
      <c r="D290" s="5" t="s">
        <v>1713</v>
      </c>
      <c r="E290" s="5" t="str">
        <f>VLOOKUP(Tabla1[[#This Row],[RUC]],[1]ENTIDADES!$A$2:$I$191,4,0)</f>
        <v>ZONA 9</v>
      </c>
      <c r="F290" s="5" t="s">
        <v>2029</v>
      </c>
      <c r="G290" s="5" t="s">
        <v>1897</v>
      </c>
      <c r="H290" s="29" t="s">
        <v>2771</v>
      </c>
      <c r="I290" s="5">
        <v>1</v>
      </c>
      <c r="J290" s="4">
        <v>1</v>
      </c>
      <c r="K290" s="5" t="s">
        <v>55</v>
      </c>
      <c r="L290" s="5" t="s">
        <v>2773</v>
      </c>
      <c r="M290" s="4">
        <v>5</v>
      </c>
      <c r="N290" s="5" t="s">
        <v>1388</v>
      </c>
      <c r="O290" s="5" t="s">
        <v>1408</v>
      </c>
      <c r="P290" s="5" t="s">
        <v>227</v>
      </c>
      <c r="Q290" s="6">
        <v>0</v>
      </c>
      <c r="R290" s="6">
        <v>0</v>
      </c>
      <c r="S290" s="6">
        <v>21</v>
      </c>
      <c r="T290" s="6">
        <v>0</v>
      </c>
      <c r="U290" s="6">
        <v>0</v>
      </c>
      <c r="V290" s="6">
        <v>21</v>
      </c>
      <c r="W290" s="6">
        <v>21</v>
      </c>
      <c r="X290" s="6">
        <v>0</v>
      </c>
      <c r="Y290" s="6">
        <v>0</v>
      </c>
      <c r="Z290" s="6">
        <v>0</v>
      </c>
      <c r="AA290" s="6">
        <v>21</v>
      </c>
      <c r="AB290" s="21">
        <f t="shared" si="25"/>
        <v>1</v>
      </c>
      <c r="AC290" s="23">
        <f t="shared" si="26"/>
        <v>1</v>
      </c>
      <c r="AD290" s="24" t="str">
        <f t="shared" si="27"/>
        <v>85% a 100%</v>
      </c>
      <c r="AE290" s="26" t="str">
        <f t="shared" si="28"/>
        <v>176813741000157</v>
      </c>
      <c r="AF290" s="26" t="str">
        <f>VLOOKUP(Tabla1[[#This Row],[RUC PROGRAMAS]],Tabla13[[RUC PROGRAMAS]:[Codificado Reportado
USD]],1,0)</f>
        <v>176813741000157</v>
      </c>
      <c r="AG290" s="6">
        <v>4887866.6500000004</v>
      </c>
      <c r="AH290" s="6">
        <v>4884364.8600000003</v>
      </c>
      <c r="AI290" s="21">
        <f t="shared" si="29"/>
        <v>0.99928357497232456</v>
      </c>
      <c r="AJ290" s="26" t="str">
        <f t="shared" si="30"/>
        <v>85% a 100%</v>
      </c>
      <c r="AK290" s="6">
        <v>4887866.6499999994</v>
      </c>
      <c r="AL290" s="6">
        <v>4884364.8599999994</v>
      </c>
      <c r="AM290" s="5" t="s">
        <v>1161</v>
      </c>
      <c r="AN290" s="5" t="s">
        <v>95</v>
      </c>
      <c r="AO290" s="5" t="s">
        <v>95</v>
      </c>
      <c r="AP290" s="5" t="s">
        <v>95</v>
      </c>
      <c r="AQ290" s="5" t="s">
        <v>946</v>
      </c>
      <c r="AR290" s="5" t="s">
        <v>1222</v>
      </c>
      <c r="AS290" s="7">
        <v>44579.541932870401</v>
      </c>
      <c r="AT290" s="10"/>
    </row>
    <row r="291" spans="1:46" s="1" customFormat="1" ht="50" customHeight="1">
      <c r="A291" s="9">
        <v>2021</v>
      </c>
      <c r="B291" s="5" t="s">
        <v>1148</v>
      </c>
      <c r="C291" s="5" t="str">
        <f>VLOOKUP(Tabla1[[#This Row],[RUC]],[1]ENTIDADES!$A$2:$I$191,2,0)</f>
        <v>GABINETE SECTORIAL SOCIAL</v>
      </c>
      <c r="D291" s="5" t="s">
        <v>1713</v>
      </c>
      <c r="E291" s="5" t="str">
        <f>VLOOKUP(Tabla1[[#This Row],[RUC]],[1]ENTIDADES!$A$2:$I$191,4,0)</f>
        <v>ZONA 9</v>
      </c>
      <c r="F291" s="5" t="s">
        <v>2076</v>
      </c>
      <c r="G291" s="5" t="s">
        <v>1808</v>
      </c>
      <c r="H291" s="29" t="s">
        <v>2771</v>
      </c>
      <c r="I291" s="5">
        <v>1</v>
      </c>
      <c r="J291" s="4">
        <v>1</v>
      </c>
      <c r="K291" s="5" t="s">
        <v>55</v>
      </c>
      <c r="L291" s="5" t="s">
        <v>2773</v>
      </c>
      <c r="M291" s="4">
        <v>5</v>
      </c>
      <c r="N291" s="5" t="s">
        <v>1388</v>
      </c>
      <c r="O291" s="5" t="s">
        <v>2191</v>
      </c>
      <c r="P291" s="5" t="s">
        <v>2365</v>
      </c>
      <c r="Q291" s="6">
        <v>0</v>
      </c>
      <c r="R291" s="6">
        <v>0</v>
      </c>
      <c r="S291" s="6">
        <v>0</v>
      </c>
      <c r="T291" s="6">
        <v>0</v>
      </c>
      <c r="U291" s="6">
        <v>0</v>
      </c>
      <c r="V291" s="6">
        <v>0</v>
      </c>
      <c r="W291" s="6">
        <v>0</v>
      </c>
      <c r="X291" s="6">
        <v>0</v>
      </c>
      <c r="Y291" s="6">
        <v>0</v>
      </c>
      <c r="Z291" s="6">
        <v>0</v>
      </c>
      <c r="AA291" s="6">
        <v>0</v>
      </c>
      <c r="AB291" s="21" t="e">
        <f t="shared" si="25"/>
        <v>#DIV/0!</v>
      </c>
      <c r="AC291" s="23" t="e">
        <f t="shared" si="26"/>
        <v>#DIV/0!</v>
      </c>
      <c r="AD291" s="24" t="e">
        <f t="shared" si="27"/>
        <v>#DIV/0!</v>
      </c>
      <c r="AE291" s="26" t="str">
        <f t="shared" si="28"/>
        <v>176813741000159</v>
      </c>
      <c r="AF291" s="26" t="e">
        <f>VLOOKUP(Tabla1[[#This Row],[RUC PROGRAMAS]],Tabla13[[RUC PROGRAMAS]:[Codificado Reportado
USD]],1,0)</f>
        <v>#N/A</v>
      </c>
      <c r="AG291" s="6">
        <v>0</v>
      </c>
      <c r="AH291" s="6">
        <v>0</v>
      </c>
      <c r="AI291" s="21" t="e">
        <f t="shared" si="29"/>
        <v>#DIV/0!</v>
      </c>
      <c r="AJ291" s="26" t="e">
        <f t="shared" si="30"/>
        <v>#DIV/0!</v>
      </c>
      <c r="AK291" s="6">
        <v>0</v>
      </c>
      <c r="AL291" s="6">
        <v>0</v>
      </c>
      <c r="AM291" s="5" t="s">
        <v>1721</v>
      </c>
      <c r="AN291" s="5" t="s">
        <v>1721</v>
      </c>
      <c r="AO291" s="5" t="s">
        <v>1721</v>
      </c>
      <c r="AP291" s="5" t="s">
        <v>1721</v>
      </c>
      <c r="AQ291" s="5" t="s">
        <v>946</v>
      </c>
      <c r="AR291" s="5" t="s">
        <v>1222</v>
      </c>
      <c r="AS291" s="7">
        <v>44579.542210648098</v>
      </c>
      <c r="AT291" s="10"/>
    </row>
    <row r="292" spans="1:46" s="1" customFormat="1" ht="50" customHeight="1">
      <c r="A292" s="9">
        <v>2021</v>
      </c>
      <c r="B292" s="5" t="s">
        <v>248</v>
      </c>
      <c r="C292" s="5" t="str">
        <f>VLOOKUP(Tabla1[[#This Row],[RUC]],[1]ENTIDADES!$A$2:$I$191,2,0)</f>
        <v>GABINETE SECTORIAL SOCIAL</v>
      </c>
      <c r="D292" s="5" t="s">
        <v>2079</v>
      </c>
      <c r="E292" s="5" t="str">
        <f>VLOOKUP(Tabla1[[#This Row],[RUC]],[1]ENTIDADES!$A$2:$I$191,4,0)</f>
        <v>ZONA 9</v>
      </c>
      <c r="F292" s="5" t="s">
        <v>2220</v>
      </c>
      <c r="G292" s="5" t="s">
        <v>748</v>
      </c>
      <c r="H292" s="29" t="s">
        <v>2770</v>
      </c>
      <c r="I292" s="5">
        <v>3</v>
      </c>
      <c r="J292" s="4">
        <v>7</v>
      </c>
      <c r="K292" s="5" t="s">
        <v>2274</v>
      </c>
      <c r="L292" s="5" t="s">
        <v>2776</v>
      </c>
      <c r="M292" s="4">
        <v>14</v>
      </c>
      <c r="N292" s="5" t="s">
        <v>2573</v>
      </c>
      <c r="O292" s="5" t="s">
        <v>706</v>
      </c>
      <c r="P292" s="5" t="s">
        <v>2125</v>
      </c>
      <c r="Q292" s="6">
        <v>0</v>
      </c>
      <c r="R292" s="6">
        <v>0</v>
      </c>
      <c r="S292" s="6">
        <v>0</v>
      </c>
      <c r="T292" s="6">
        <v>50</v>
      </c>
      <c r="U292" s="6">
        <v>50</v>
      </c>
      <c r="V292" s="6">
        <v>100</v>
      </c>
      <c r="W292" s="6">
        <v>0</v>
      </c>
      <c r="X292" s="6">
        <v>0</v>
      </c>
      <c r="Y292" s="6">
        <v>50</v>
      </c>
      <c r="Z292" s="6">
        <v>28.58</v>
      </c>
      <c r="AA292" s="6">
        <v>78.58</v>
      </c>
      <c r="AB292" s="21">
        <f t="shared" si="25"/>
        <v>0.78579999999999994</v>
      </c>
      <c r="AC292" s="23">
        <f t="shared" si="26"/>
        <v>0.78579999999999994</v>
      </c>
      <c r="AD292" s="24" t="str">
        <f t="shared" si="27"/>
        <v>70% a 84,99%</v>
      </c>
      <c r="AE292" s="26" t="str">
        <f t="shared" si="28"/>
        <v>179081943400101</v>
      </c>
      <c r="AF292" s="26" t="str">
        <f>VLOOKUP(Tabla1[[#This Row],[RUC PROGRAMAS]],Tabla13[[RUC PROGRAMAS]:[Codificado Reportado
USD]],1,0)</f>
        <v>179081943400101</v>
      </c>
      <c r="AG292" s="6">
        <v>900519.2</v>
      </c>
      <c r="AH292" s="6">
        <v>707593.02</v>
      </c>
      <c r="AI292" s="21">
        <f t="shared" si="29"/>
        <v>0.78576116977850119</v>
      </c>
      <c r="AJ292" s="26" t="str">
        <f t="shared" si="30"/>
        <v>70% a 84,99%</v>
      </c>
      <c r="AK292" s="6">
        <v>900519.2</v>
      </c>
      <c r="AL292" s="6">
        <v>707593.0199999999</v>
      </c>
      <c r="AM292" s="5" t="s">
        <v>1595</v>
      </c>
      <c r="AN292" s="5" t="s">
        <v>749</v>
      </c>
      <c r="AO292" s="5" t="s">
        <v>1800</v>
      </c>
      <c r="AP292" s="5" t="s">
        <v>1800</v>
      </c>
      <c r="AQ292" s="5" t="s">
        <v>598</v>
      </c>
      <c r="AR292" s="5" t="s">
        <v>2394</v>
      </c>
      <c r="AS292" s="7">
        <v>44592.534490740698</v>
      </c>
      <c r="AT292" s="10"/>
    </row>
    <row r="293" spans="1:46" s="1" customFormat="1" ht="50" customHeight="1">
      <c r="A293" s="9">
        <v>2021</v>
      </c>
      <c r="B293" s="5" t="s">
        <v>248</v>
      </c>
      <c r="C293" s="5" t="str">
        <f>VLOOKUP(Tabla1[[#This Row],[RUC]],[1]ENTIDADES!$A$2:$I$191,2,0)</f>
        <v>GABINETE SECTORIAL SOCIAL</v>
      </c>
      <c r="D293" s="5" t="s">
        <v>2079</v>
      </c>
      <c r="E293" s="5" t="str">
        <f>VLOOKUP(Tabla1[[#This Row],[RUC]],[1]ENTIDADES!$A$2:$I$191,4,0)</f>
        <v>ZONA 9</v>
      </c>
      <c r="F293" s="5" t="s">
        <v>1631</v>
      </c>
      <c r="G293" s="5" t="s">
        <v>738</v>
      </c>
      <c r="H293" s="29" t="s">
        <v>2771</v>
      </c>
      <c r="I293" s="5">
        <v>1</v>
      </c>
      <c r="J293" s="4">
        <v>2</v>
      </c>
      <c r="K293" s="5" t="s">
        <v>2478</v>
      </c>
      <c r="L293" s="5" t="s">
        <v>2773</v>
      </c>
      <c r="M293" s="4">
        <v>8</v>
      </c>
      <c r="N293" s="5" t="s">
        <v>828</v>
      </c>
      <c r="O293" s="5" t="s">
        <v>674</v>
      </c>
      <c r="P293" s="5" t="s">
        <v>491</v>
      </c>
      <c r="Q293" s="6">
        <v>0</v>
      </c>
      <c r="R293" s="6">
        <v>0</v>
      </c>
      <c r="S293" s="6">
        <v>0</v>
      </c>
      <c r="T293" s="6">
        <v>50</v>
      </c>
      <c r="U293" s="6">
        <v>50</v>
      </c>
      <c r="V293" s="6">
        <v>100</v>
      </c>
      <c r="W293" s="6">
        <v>0</v>
      </c>
      <c r="X293" s="6">
        <v>0</v>
      </c>
      <c r="Y293" s="6">
        <v>50</v>
      </c>
      <c r="Z293" s="6">
        <v>49.29</v>
      </c>
      <c r="AA293" s="6">
        <v>99.29</v>
      </c>
      <c r="AB293" s="21">
        <f t="shared" si="25"/>
        <v>0.99290000000000012</v>
      </c>
      <c r="AC293" s="23">
        <f t="shared" si="26"/>
        <v>0.99290000000000012</v>
      </c>
      <c r="AD293" s="24" t="str">
        <f t="shared" si="27"/>
        <v>85% a 100%</v>
      </c>
      <c r="AE293" s="26" t="str">
        <f t="shared" si="28"/>
        <v>179081943400155</v>
      </c>
      <c r="AF293" s="26" t="str">
        <f>VLOOKUP(Tabla1[[#This Row],[RUC PROGRAMAS]],Tabla13[[RUC PROGRAMAS]:[Codificado Reportado
USD]],1,0)</f>
        <v>179081943400155</v>
      </c>
      <c r="AG293" s="6">
        <v>218059.44</v>
      </c>
      <c r="AH293" s="6">
        <v>216509.55</v>
      </c>
      <c r="AI293" s="21">
        <f t="shared" si="29"/>
        <v>0.99289235081957461</v>
      </c>
      <c r="AJ293" s="26" t="str">
        <f t="shared" si="30"/>
        <v>85% a 100%</v>
      </c>
      <c r="AK293" s="6">
        <v>218059.44</v>
      </c>
      <c r="AL293" s="6">
        <v>216509.55000000002</v>
      </c>
      <c r="AM293" s="5" t="s">
        <v>2595</v>
      </c>
      <c r="AN293" s="5" t="s">
        <v>1126</v>
      </c>
      <c r="AO293" s="5" t="s">
        <v>1995</v>
      </c>
      <c r="AP293" s="5" t="s">
        <v>412</v>
      </c>
      <c r="AQ293" s="5" t="s">
        <v>598</v>
      </c>
      <c r="AR293" s="5" t="s">
        <v>2394</v>
      </c>
      <c r="AS293" s="7">
        <v>44592.538368055597</v>
      </c>
      <c r="AT293" s="10"/>
    </row>
    <row r="294" spans="1:46" s="1" customFormat="1" ht="50" customHeight="1">
      <c r="A294" s="9">
        <v>2021</v>
      </c>
      <c r="B294" s="5" t="s">
        <v>2467</v>
      </c>
      <c r="C294" s="5" t="str">
        <f>VLOOKUP(Tabla1[[#This Row],[RUC]],[1]ENTIDADES!$A$2:$I$191,2,0)</f>
        <v>GABINETE SECTORIAL DE EDUCACIÓN</v>
      </c>
      <c r="D294" s="5" t="s">
        <v>2448</v>
      </c>
      <c r="E294" s="5" t="str">
        <f>VLOOKUP(Tabla1[[#This Row],[RUC]],[1]ENTIDADES!$A$2:$I$191,4,0)</f>
        <v>ZONA 9</v>
      </c>
      <c r="F294" s="5" t="s">
        <v>2220</v>
      </c>
      <c r="G294" s="5" t="s">
        <v>739</v>
      </c>
      <c r="H294" s="29" t="s">
        <v>2770</v>
      </c>
      <c r="I294" s="5">
        <v>3</v>
      </c>
      <c r="J294" s="4">
        <v>7</v>
      </c>
      <c r="K294" s="5" t="s">
        <v>2274</v>
      </c>
      <c r="L294" s="5" t="s">
        <v>2776</v>
      </c>
      <c r="M294" s="4">
        <v>14</v>
      </c>
      <c r="N294" s="5" t="s">
        <v>2573</v>
      </c>
      <c r="O294" s="5" t="s">
        <v>2185</v>
      </c>
      <c r="P294" s="5" t="s">
        <v>2125</v>
      </c>
      <c r="Q294" s="6">
        <v>100</v>
      </c>
      <c r="R294" s="6">
        <v>25</v>
      </c>
      <c r="S294" s="6">
        <v>25</v>
      </c>
      <c r="T294" s="6">
        <v>25</v>
      </c>
      <c r="U294" s="6">
        <v>25</v>
      </c>
      <c r="V294" s="6">
        <v>100</v>
      </c>
      <c r="W294" s="6">
        <v>21.27</v>
      </c>
      <c r="X294" s="6">
        <v>25</v>
      </c>
      <c r="Y294" s="6">
        <v>25</v>
      </c>
      <c r="Z294" s="6">
        <v>28.73</v>
      </c>
      <c r="AA294" s="6">
        <v>100</v>
      </c>
      <c r="AB294" s="21">
        <f t="shared" si="25"/>
        <v>1</v>
      </c>
      <c r="AC294" s="23">
        <f t="shared" si="26"/>
        <v>1</v>
      </c>
      <c r="AD294" s="24" t="str">
        <f t="shared" si="27"/>
        <v>85% a 100%</v>
      </c>
      <c r="AE294" s="26" t="str">
        <f t="shared" si="28"/>
        <v>176819073000101</v>
      </c>
      <c r="AF294" s="26" t="str">
        <f>VLOOKUP(Tabla1[[#This Row],[RUC PROGRAMAS]],Tabla13[[RUC PROGRAMAS]:[Codificado Reportado
USD]],1,0)</f>
        <v>176819073000101</v>
      </c>
      <c r="AG294" s="6">
        <v>903056.92</v>
      </c>
      <c r="AH294" s="6">
        <v>883953.14</v>
      </c>
      <c r="AI294" s="21">
        <f t="shared" si="29"/>
        <v>0.97884543091702347</v>
      </c>
      <c r="AJ294" s="26" t="str">
        <f t="shared" si="30"/>
        <v>85% a 100%</v>
      </c>
      <c r="AK294" s="6">
        <v>1817264.23</v>
      </c>
      <c r="AL294" s="6">
        <v>1798160.45</v>
      </c>
      <c r="AM294" s="5" t="s">
        <v>1314</v>
      </c>
      <c r="AN294" s="5" t="s">
        <v>2466</v>
      </c>
      <c r="AO294" s="5" t="s">
        <v>452</v>
      </c>
      <c r="AP294" s="5" t="s">
        <v>1433</v>
      </c>
      <c r="AQ294" s="5" t="s">
        <v>159</v>
      </c>
      <c r="AR294" s="5" t="s">
        <v>840</v>
      </c>
      <c r="AS294" s="7">
        <v>44588.735555555599</v>
      </c>
      <c r="AT294" s="10"/>
    </row>
    <row r="295" spans="1:46" s="1" customFormat="1" ht="50" customHeight="1">
      <c r="A295" s="9">
        <v>2021</v>
      </c>
      <c r="B295" s="5" t="s">
        <v>2467</v>
      </c>
      <c r="C295" s="5" t="str">
        <f>VLOOKUP(Tabla1[[#This Row],[RUC]],[1]ENTIDADES!$A$2:$I$191,2,0)</f>
        <v>GABINETE SECTORIAL DE EDUCACIÓN</v>
      </c>
      <c r="D295" s="5" t="s">
        <v>2448</v>
      </c>
      <c r="E295" s="5" t="str">
        <f>VLOOKUP(Tabla1[[#This Row],[RUC]],[1]ENTIDADES!$A$2:$I$191,4,0)</f>
        <v>ZONA 9</v>
      </c>
      <c r="F295" s="5" t="s">
        <v>1631</v>
      </c>
      <c r="G295" s="5" t="s">
        <v>2205</v>
      </c>
      <c r="H295" s="29" t="s">
        <v>2771</v>
      </c>
      <c r="I295" s="5">
        <v>1</v>
      </c>
      <c r="J295" s="4">
        <v>2</v>
      </c>
      <c r="K295" s="5" t="s">
        <v>2478</v>
      </c>
      <c r="L295" s="5" t="s">
        <v>2773</v>
      </c>
      <c r="M295" s="4">
        <v>7</v>
      </c>
      <c r="N295" s="5" t="s">
        <v>1823</v>
      </c>
      <c r="O295" s="5" t="s">
        <v>2295</v>
      </c>
      <c r="P295" s="5" t="s">
        <v>227</v>
      </c>
      <c r="Q295" s="6">
        <v>100</v>
      </c>
      <c r="R295" s="6">
        <v>0</v>
      </c>
      <c r="S295" s="6">
        <v>13306</v>
      </c>
      <c r="T295" s="6">
        <v>380</v>
      </c>
      <c r="U295" s="6">
        <v>8</v>
      </c>
      <c r="V295" s="6">
        <v>13694</v>
      </c>
      <c r="W295" s="6">
        <v>0</v>
      </c>
      <c r="X295" s="6">
        <v>13306</v>
      </c>
      <c r="Y295" s="6">
        <v>293</v>
      </c>
      <c r="Z295" s="6">
        <v>8</v>
      </c>
      <c r="AA295" s="6">
        <v>13607</v>
      </c>
      <c r="AB295" s="21">
        <f t="shared" si="25"/>
        <v>0.99364685263619101</v>
      </c>
      <c r="AC295" s="23">
        <f t="shared" si="26"/>
        <v>0.99364685263619101</v>
      </c>
      <c r="AD295" s="24" t="str">
        <f t="shared" si="27"/>
        <v>85% a 100%</v>
      </c>
      <c r="AE295" s="26" t="str">
        <f t="shared" si="28"/>
        <v>176819073000155</v>
      </c>
      <c r="AF295" s="26" t="str">
        <f>VLOOKUP(Tabla1[[#This Row],[RUC PROGRAMAS]],Tabla13[[RUC PROGRAMAS]:[Codificado Reportado
USD]],1,0)</f>
        <v>176819073000155</v>
      </c>
      <c r="AG295" s="6">
        <v>1328339.7</v>
      </c>
      <c r="AH295" s="6">
        <v>1302442.01</v>
      </c>
      <c r="AI295" s="21">
        <f t="shared" si="29"/>
        <v>0.98050371452422902</v>
      </c>
      <c r="AJ295" s="26" t="str">
        <f t="shared" si="30"/>
        <v>85% a 100%</v>
      </c>
      <c r="AK295" s="6">
        <v>494618.97000000003</v>
      </c>
      <c r="AL295" s="6">
        <v>468721.28</v>
      </c>
      <c r="AM295" s="5" t="s">
        <v>2343</v>
      </c>
      <c r="AN295" s="5" t="s">
        <v>423</v>
      </c>
      <c r="AO295" s="5" t="s">
        <v>2523</v>
      </c>
      <c r="AP295" s="5" t="s">
        <v>508</v>
      </c>
      <c r="AQ295" s="5" t="s">
        <v>159</v>
      </c>
      <c r="AR295" s="5" t="s">
        <v>840</v>
      </c>
      <c r="AS295" s="7">
        <v>44588.734803240703</v>
      </c>
      <c r="AT295" s="10"/>
    </row>
    <row r="296" spans="1:46" s="1" customFormat="1" ht="50" customHeight="1">
      <c r="A296" s="9">
        <v>2021</v>
      </c>
      <c r="B296" s="5" t="s">
        <v>2467</v>
      </c>
      <c r="C296" s="5" t="str">
        <f>VLOOKUP(Tabla1[[#This Row],[RUC]],[1]ENTIDADES!$A$2:$I$191,2,0)</f>
        <v>GABINETE SECTORIAL DE EDUCACIÓN</v>
      </c>
      <c r="D296" s="5" t="s">
        <v>2448</v>
      </c>
      <c r="E296" s="5" t="str">
        <f>VLOOKUP(Tabla1[[#This Row],[RUC]],[1]ENTIDADES!$A$2:$I$191,4,0)</f>
        <v>ZONA 9</v>
      </c>
      <c r="F296" s="5" t="s">
        <v>510</v>
      </c>
      <c r="G296" s="5" t="s">
        <v>1807</v>
      </c>
      <c r="H296" s="29" t="s">
        <v>2771</v>
      </c>
      <c r="I296" s="5">
        <v>1</v>
      </c>
      <c r="J296" s="4">
        <v>2</v>
      </c>
      <c r="K296" s="5" t="s">
        <v>2478</v>
      </c>
      <c r="L296" s="5" t="s">
        <v>2773</v>
      </c>
      <c r="M296" s="4">
        <v>7</v>
      </c>
      <c r="N296" s="5" t="s">
        <v>1823</v>
      </c>
      <c r="O296" s="5" t="s">
        <v>1229</v>
      </c>
      <c r="P296" s="5" t="s">
        <v>227</v>
      </c>
      <c r="Q296" s="6">
        <v>100</v>
      </c>
      <c r="R296" s="6">
        <v>0</v>
      </c>
      <c r="S296" s="6">
        <v>0</v>
      </c>
      <c r="T296" s="6">
        <v>3</v>
      </c>
      <c r="U296" s="6">
        <v>2</v>
      </c>
      <c r="V296" s="6">
        <v>5</v>
      </c>
      <c r="W296" s="6">
        <v>0</v>
      </c>
      <c r="X296" s="6">
        <v>0</v>
      </c>
      <c r="Y296" s="6">
        <v>3</v>
      </c>
      <c r="Z296" s="6">
        <v>2</v>
      </c>
      <c r="AA296" s="6">
        <v>5</v>
      </c>
      <c r="AB296" s="21">
        <f t="shared" si="25"/>
        <v>1</v>
      </c>
      <c r="AC296" s="23">
        <f t="shared" si="26"/>
        <v>1</v>
      </c>
      <c r="AD296" s="24" t="str">
        <f t="shared" si="27"/>
        <v>85% a 100%</v>
      </c>
      <c r="AE296" s="26" t="str">
        <f t="shared" si="28"/>
        <v>176819073000156</v>
      </c>
      <c r="AF296" s="26" t="str">
        <f>VLOOKUP(Tabla1[[#This Row],[RUC PROGRAMAS]],Tabla13[[RUC PROGRAMAS]:[Codificado Reportado
USD]],1,0)</f>
        <v>176819073000156</v>
      </c>
      <c r="AG296" s="6">
        <v>116422.58</v>
      </c>
      <c r="AH296" s="6">
        <v>112016.48</v>
      </c>
      <c r="AI296" s="21">
        <f t="shared" si="29"/>
        <v>0.9621542487720165</v>
      </c>
      <c r="AJ296" s="26" t="str">
        <f t="shared" si="30"/>
        <v>85% a 100%</v>
      </c>
      <c r="AK296" s="6">
        <v>35936</v>
      </c>
      <c r="AL296" s="6">
        <v>31529.9</v>
      </c>
      <c r="AM296" s="5" t="s">
        <v>2409</v>
      </c>
      <c r="AN296" s="5" t="s">
        <v>2343</v>
      </c>
      <c r="AO296" s="5" t="s">
        <v>1256</v>
      </c>
      <c r="AP296" s="5" t="s">
        <v>2475</v>
      </c>
      <c r="AQ296" s="5" t="s">
        <v>159</v>
      </c>
      <c r="AR296" s="5" t="s">
        <v>840</v>
      </c>
      <c r="AS296" s="7">
        <v>44589.507662037002</v>
      </c>
      <c r="AT296" s="11">
        <v>44586.853344907402</v>
      </c>
    </row>
    <row r="297" spans="1:46" s="1" customFormat="1" ht="50" customHeight="1">
      <c r="A297" s="9">
        <v>2021</v>
      </c>
      <c r="B297" s="5" t="s">
        <v>911</v>
      </c>
      <c r="C297" s="5" t="str">
        <f>VLOOKUP(Tabla1[[#This Row],[RUC]],[1]ENTIDADES!$A$2:$I$191,2,0)</f>
        <v>GABINETE SECTORIAL DE EDUCACIÓN</v>
      </c>
      <c r="D297" s="5" t="s">
        <v>2507</v>
      </c>
      <c r="E297" s="5" t="str">
        <f>VLOOKUP(Tabla1[[#This Row],[RUC]],[1]ENTIDADES!$A$2:$I$191,4,0)</f>
        <v>ZONA 9</v>
      </c>
      <c r="F297" s="5" t="s">
        <v>2220</v>
      </c>
      <c r="G297" s="5" t="s">
        <v>739</v>
      </c>
      <c r="H297" s="29" t="s">
        <v>2770</v>
      </c>
      <c r="I297" s="5">
        <v>3</v>
      </c>
      <c r="J297" s="4">
        <v>7</v>
      </c>
      <c r="K297" s="5" t="s">
        <v>2274</v>
      </c>
      <c r="L297" s="5" t="s">
        <v>2776</v>
      </c>
      <c r="M297" s="4">
        <v>14</v>
      </c>
      <c r="N297" s="5" t="s">
        <v>2573</v>
      </c>
      <c r="O297" s="5" t="s">
        <v>539</v>
      </c>
      <c r="P297" s="5" t="s">
        <v>2125</v>
      </c>
      <c r="Q297" s="6">
        <v>100</v>
      </c>
      <c r="R297" s="6">
        <v>25</v>
      </c>
      <c r="S297" s="6">
        <v>25</v>
      </c>
      <c r="T297" s="6">
        <v>25</v>
      </c>
      <c r="U297" s="6">
        <v>25</v>
      </c>
      <c r="V297" s="6">
        <v>100</v>
      </c>
      <c r="W297" s="6">
        <v>25</v>
      </c>
      <c r="X297" s="6">
        <v>25</v>
      </c>
      <c r="Y297" s="6">
        <v>25</v>
      </c>
      <c r="Z297" s="6">
        <v>25</v>
      </c>
      <c r="AA297" s="6">
        <v>100</v>
      </c>
      <c r="AB297" s="21">
        <f t="shared" si="25"/>
        <v>1</v>
      </c>
      <c r="AC297" s="23">
        <f t="shared" si="26"/>
        <v>1</v>
      </c>
      <c r="AD297" s="24" t="str">
        <f t="shared" si="27"/>
        <v>85% a 100%</v>
      </c>
      <c r="AE297" s="26" t="str">
        <f t="shared" si="28"/>
        <v>176815760000101</v>
      </c>
      <c r="AF297" s="26" t="str">
        <f>VLOOKUP(Tabla1[[#This Row],[RUC PROGRAMAS]],Tabla13[[RUC PROGRAMAS]:[Codificado Reportado
USD]],1,0)</f>
        <v>176815760000101</v>
      </c>
      <c r="AG297" s="6">
        <v>9511079.0099999998</v>
      </c>
      <c r="AH297" s="6">
        <v>9143154.2100000009</v>
      </c>
      <c r="AI297" s="21">
        <f t="shared" si="29"/>
        <v>0.96131618719462208</v>
      </c>
      <c r="AJ297" s="26" t="str">
        <f t="shared" si="30"/>
        <v>85% a 100%</v>
      </c>
      <c r="AK297" s="6">
        <v>9511079.0100000016</v>
      </c>
      <c r="AL297" s="6">
        <v>9143154.2100000009</v>
      </c>
      <c r="AM297" s="5" t="s">
        <v>1491</v>
      </c>
      <c r="AN297" s="5" t="s">
        <v>1118</v>
      </c>
      <c r="AO297" s="5" t="s">
        <v>2182</v>
      </c>
      <c r="AP297" s="5" t="s">
        <v>77</v>
      </c>
      <c r="AQ297" s="5" t="s">
        <v>2293</v>
      </c>
      <c r="AR297" s="5" t="s">
        <v>1353</v>
      </c>
      <c r="AS297" s="7">
        <v>44587.6574652778</v>
      </c>
      <c r="AT297" s="10"/>
    </row>
    <row r="298" spans="1:46" s="1" customFormat="1" ht="50" customHeight="1">
      <c r="A298" s="9">
        <v>2021</v>
      </c>
      <c r="B298" s="5" t="s">
        <v>911</v>
      </c>
      <c r="C298" s="5" t="str">
        <f>VLOOKUP(Tabla1[[#This Row],[RUC]],[1]ENTIDADES!$A$2:$I$191,2,0)</f>
        <v>GABINETE SECTORIAL DE EDUCACIÓN</v>
      </c>
      <c r="D298" s="5" t="s">
        <v>2507</v>
      </c>
      <c r="E298" s="5" t="str">
        <f>VLOOKUP(Tabla1[[#This Row],[RUC]],[1]ENTIDADES!$A$2:$I$191,4,0)</f>
        <v>ZONA 9</v>
      </c>
      <c r="F298" s="5" t="s">
        <v>1631</v>
      </c>
      <c r="G298" s="5" t="s">
        <v>1976</v>
      </c>
      <c r="H298" s="29" t="s">
        <v>2771</v>
      </c>
      <c r="I298" s="5">
        <v>1</v>
      </c>
      <c r="J298" s="4">
        <v>1</v>
      </c>
      <c r="K298" s="5" t="s">
        <v>55</v>
      </c>
      <c r="L298" s="5" t="s">
        <v>2773</v>
      </c>
      <c r="M298" s="4">
        <v>7</v>
      </c>
      <c r="N298" s="5" t="s">
        <v>1823</v>
      </c>
      <c r="O298" s="5" t="s">
        <v>2064</v>
      </c>
      <c r="P298" s="5" t="s">
        <v>2125</v>
      </c>
      <c r="Q298" s="6">
        <v>100</v>
      </c>
      <c r="R298" s="6">
        <v>25</v>
      </c>
      <c r="S298" s="6">
        <v>25</v>
      </c>
      <c r="T298" s="6">
        <v>25</v>
      </c>
      <c r="U298" s="6">
        <v>25</v>
      </c>
      <c r="V298" s="6">
        <v>100</v>
      </c>
      <c r="W298" s="6">
        <v>25</v>
      </c>
      <c r="X298" s="6">
        <v>25</v>
      </c>
      <c r="Y298" s="6">
        <v>25</v>
      </c>
      <c r="Z298" s="6">
        <v>25</v>
      </c>
      <c r="AA298" s="6">
        <v>100</v>
      </c>
      <c r="AB298" s="21">
        <f t="shared" si="25"/>
        <v>1</v>
      </c>
      <c r="AC298" s="23">
        <f t="shared" si="26"/>
        <v>1</v>
      </c>
      <c r="AD298" s="24" t="str">
        <f t="shared" si="27"/>
        <v>85% a 100%</v>
      </c>
      <c r="AE298" s="26" t="str">
        <f t="shared" si="28"/>
        <v>176815760000155</v>
      </c>
      <c r="AF298" s="26" t="str">
        <f>VLOOKUP(Tabla1[[#This Row],[RUC PROGRAMAS]],Tabla13[[RUC PROGRAMAS]:[Codificado Reportado
USD]],1,0)</f>
        <v>176815760000155</v>
      </c>
      <c r="AG298" s="6">
        <v>56634905.479999997</v>
      </c>
      <c r="AH298" s="6">
        <v>56549521.880000003</v>
      </c>
      <c r="AI298" s="21">
        <f t="shared" si="29"/>
        <v>0.99849238558312514</v>
      </c>
      <c r="AJ298" s="26" t="str">
        <f t="shared" si="30"/>
        <v>85% a 100%</v>
      </c>
      <c r="AK298" s="6">
        <v>56634905.480000012</v>
      </c>
      <c r="AL298" s="6">
        <v>56549521.88000001</v>
      </c>
      <c r="AM298" s="5" t="s">
        <v>1123</v>
      </c>
      <c r="AN298" s="5" t="s">
        <v>1036</v>
      </c>
      <c r="AO298" s="5" t="s">
        <v>1061</v>
      </c>
      <c r="AP298" s="5" t="s">
        <v>618</v>
      </c>
      <c r="AQ298" s="5" t="s">
        <v>2293</v>
      </c>
      <c r="AR298" s="5" t="s">
        <v>1353</v>
      </c>
      <c r="AS298" s="7">
        <v>44582.349062499998</v>
      </c>
      <c r="AT298" s="10"/>
    </row>
    <row r="299" spans="1:46" s="1" customFormat="1" ht="50" customHeight="1">
      <c r="A299" s="9">
        <v>2021</v>
      </c>
      <c r="B299" s="5" t="s">
        <v>911</v>
      </c>
      <c r="C299" s="5" t="str">
        <f>VLOOKUP(Tabla1[[#This Row],[RUC]],[1]ENTIDADES!$A$2:$I$191,2,0)</f>
        <v>GABINETE SECTORIAL DE EDUCACIÓN</v>
      </c>
      <c r="D299" s="5" t="s">
        <v>2507</v>
      </c>
      <c r="E299" s="5" t="str">
        <f>VLOOKUP(Tabla1[[#This Row],[RUC]],[1]ENTIDADES!$A$2:$I$191,4,0)</f>
        <v>ZONA 9</v>
      </c>
      <c r="F299" s="5" t="s">
        <v>510</v>
      </c>
      <c r="G299" s="5" t="s">
        <v>2431</v>
      </c>
      <c r="H299" s="29" t="s">
        <v>2771</v>
      </c>
      <c r="I299" s="5">
        <v>1</v>
      </c>
      <c r="J299" s="4">
        <v>1</v>
      </c>
      <c r="K299" s="5" t="s">
        <v>55</v>
      </c>
      <c r="L299" s="5" t="s">
        <v>2773</v>
      </c>
      <c r="M299" s="4">
        <v>7</v>
      </c>
      <c r="N299" s="5" t="s">
        <v>1823</v>
      </c>
      <c r="O299" s="5" t="s">
        <v>2529</v>
      </c>
      <c r="P299" s="5" t="s">
        <v>2125</v>
      </c>
      <c r="Q299" s="6">
        <v>100</v>
      </c>
      <c r="R299" s="6">
        <v>25</v>
      </c>
      <c r="S299" s="6">
        <v>25</v>
      </c>
      <c r="T299" s="6">
        <v>25</v>
      </c>
      <c r="U299" s="6">
        <v>25</v>
      </c>
      <c r="V299" s="6">
        <v>100</v>
      </c>
      <c r="W299" s="6">
        <v>25</v>
      </c>
      <c r="X299" s="6">
        <v>25</v>
      </c>
      <c r="Y299" s="6">
        <v>25</v>
      </c>
      <c r="Z299" s="6">
        <v>25</v>
      </c>
      <c r="AA299" s="6">
        <v>100</v>
      </c>
      <c r="AB299" s="21">
        <f t="shared" si="25"/>
        <v>1</v>
      </c>
      <c r="AC299" s="23">
        <f t="shared" si="26"/>
        <v>1</v>
      </c>
      <c r="AD299" s="24" t="str">
        <f t="shared" si="27"/>
        <v>85% a 100%</v>
      </c>
      <c r="AE299" s="26" t="str">
        <f t="shared" si="28"/>
        <v>176815760000156</v>
      </c>
      <c r="AF299" s="26" t="str">
        <f>VLOOKUP(Tabla1[[#This Row],[RUC PROGRAMAS]],Tabla13[[RUC PROGRAMAS]:[Codificado Reportado
USD]],1,0)</f>
        <v>176815760000156</v>
      </c>
      <c r="AG299" s="6">
        <v>3581613.4</v>
      </c>
      <c r="AH299" s="6">
        <v>3579127.32</v>
      </c>
      <c r="AI299" s="21">
        <f t="shared" si="29"/>
        <v>0.9993058770664639</v>
      </c>
      <c r="AJ299" s="26" t="str">
        <f t="shared" si="30"/>
        <v>85% a 100%</v>
      </c>
      <c r="AK299" s="6">
        <v>3581613.3999999994</v>
      </c>
      <c r="AL299" s="6">
        <v>3579127.32</v>
      </c>
      <c r="AM299" s="5" t="s">
        <v>1418</v>
      </c>
      <c r="AN299" s="5" t="s">
        <v>2460</v>
      </c>
      <c r="AO299" s="5" t="s">
        <v>2460</v>
      </c>
      <c r="AP299" s="5" t="s">
        <v>1254</v>
      </c>
      <c r="AQ299" s="5" t="s">
        <v>2293</v>
      </c>
      <c r="AR299" s="5" t="s">
        <v>1353</v>
      </c>
      <c r="AS299" s="7">
        <v>44587.652418981503</v>
      </c>
      <c r="AT299" s="10"/>
    </row>
    <row r="300" spans="1:46" s="1" customFormat="1" ht="50" customHeight="1">
      <c r="A300" s="9">
        <v>2021</v>
      </c>
      <c r="B300" s="5" t="s">
        <v>911</v>
      </c>
      <c r="C300" s="5" t="str">
        <f>VLOOKUP(Tabla1[[#This Row],[RUC]],[1]ENTIDADES!$A$2:$I$191,2,0)</f>
        <v>GABINETE SECTORIAL DE EDUCACIÓN</v>
      </c>
      <c r="D300" s="5" t="s">
        <v>2507</v>
      </c>
      <c r="E300" s="5" t="str">
        <f>VLOOKUP(Tabla1[[#This Row],[RUC]],[1]ENTIDADES!$A$2:$I$191,4,0)</f>
        <v>ZONA 9</v>
      </c>
      <c r="F300" s="5" t="s">
        <v>1057</v>
      </c>
      <c r="G300" s="5" t="s">
        <v>118</v>
      </c>
      <c r="H300" s="29" t="s">
        <v>2771</v>
      </c>
      <c r="I300" s="5">
        <v>2</v>
      </c>
      <c r="J300" s="4">
        <v>5</v>
      </c>
      <c r="K300" s="5" t="s">
        <v>2602</v>
      </c>
      <c r="L300" s="5" t="s">
        <v>2772</v>
      </c>
      <c r="M300" s="4">
        <v>2</v>
      </c>
      <c r="N300" s="5" t="s">
        <v>570</v>
      </c>
      <c r="O300" s="5" t="s">
        <v>2022</v>
      </c>
      <c r="P300" s="5" t="s">
        <v>2125</v>
      </c>
      <c r="Q300" s="6">
        <v>100</v>
      </c>
      <c r="R300" s="6">
        <v>25</v>
      </c>
      <c r="S300" s="6">
        <v>25</v>
      </c>
      <c r="T300" s="6">
        <v>25</v>
      </c>
      <c r="U300" s="6">
        <v>25</v>
      </c>
      <c r="V300" s="6">
        <v>100</v>
      </c>
      <c r="W300" s="6">
        <v>25</v>
      </c>
      <c r="X300" s="6">
        <v>25</v>
      </c>
      <c r="Y300" s="6">
        <v>25</v>
      </c>
      <c r="Z300" s="6">
        <v>25</v>
      </c>
      <c r="AA300" s="6">
        <v>100</v>
      </c>
      <c r="AB300" s="21">
        <f t="shared" si="25"/>
        <v>1</v>
      </c>
      <c r="AC300" s="23">
        <f t="shared" si="26"/>
        <v>1</v>
      </c>
      <c r="AD300" s="24" t="str">
        <f t="shared" si="27"/>
        <v>85% a 100%</v>
      </c>
      <c r="AE300" s="26" t="str">
        <f t="shared" si="28"/>
        <v>176815760000186</v>
      </c>
      <c r="AF300" s="26" t="str">
        <f>VLOOKUP(Tabla1[[#This Row],[RUC PROGRAMAS]],Tabla13[[RUC PROGRAMAS]:[Codificado Reportado
USD]],1,0)</f>
        <v>176815760000186</v>
      </c>
      <c r="AG300" s="6">
        <v>1032204.95</v>
      </c>
      <c r="AH300" s="6">
        <v>1031050.26</v>
      </c>
      <c r="AI300" s="21">
        <f t="shared" si="29"/>
        <v>0.99888133650201938</v>
      </c>
      <c r="AJ300" s="26" t="str">
        <f t="shared" si="30"/>
        <v>85% a 100%</v>
      </c>
      <c r="AK300" s="6">
        <v>1032204.9500000001</v>
      </c>
      <c r="AL300" s="6">
        <v>1031050.2600000001</v>
      </c>
      <c r="AM300" s="5" t="s">
        <v>1955</v>
      </c>
      <c r="AN300" s="5" t="s">
        <v>2248</v>
      </c>
      <c r="AO300" s="5" t="s">
        <v>1756</v>
      </c>
      <c r="AP300" s="5" t="s">
        <v>2482</v>
      </c>
      <c r="AQ300" s="5" t="s">
        <v>2293</v>
      </c>
      <c r="AR300" s="5" t="s">
        <v>1353</v>
      </c>
      <c r="AS300" s="7">
        <v>44587.653807870403</v>
      </c>
      <c r="AT300" s="10"/>
    </row>
    <row r="301" spans="1:46" s="1" customFormat="1" ht="50" customHeight="1">
      <c r="A301" s="9">
        <v>2021</v>
      </c>
      <c r="B301" s="5" t="s">
        <v>1139</v>
      </c>
      <c r="C301" s="5" t="str">
        <f>VLOOKUP(Tabla1[[#This Row],[RUC]],[1]ENTIDADES!$A$2:$I$191,2,0)</f>
        <v>GABINETE SECTORIAL DE SEGURIDAD</v>
      </c>
      <c r="D301" s="5" t="s">
        <v>2327</v>
      </c>
      <c r="E301" s="5" t="str">
        <f>VLOOKUP(Tabla1[[#This Row],[RUC]],[1]ENTIDADES!$A$2:$I$191,4,0)</f>
        <v>ZONA 8</v>
      </c>
      <c r="F301" s="5" t="s">
        <v>2220</v>
      </c>
      <c r="G301" s="5" t="s">
        <v>739</v>
      </c>
      <c r="H301" s="29" t="s">
        <v>2770</v>
      </c>
      <c r="I301" s="5">
        <v>3</v>
      </c>
      <c r="J301" s="4">
        <v>7</v>
      </c>
      <c r="K301" s="5" t="s">
        <v>2274</v>
      </c>
      <c r="L301" s="5" t="s">
        <v>2774</v>
      </c>
      <c r="M301" s="4">
        <v>9</v>
      </c>
      <c r="N301" s="5" t="s">
        <v>1982</v>
      </c>
      <c r="O301" s="5" t="s">
        <v>2185</v>
      </c>
      <c r="P301" s="5" t="s">
        <v>2125</v>
      </c>
      <c r="Q301" s="6">
        <v>0</v>
      </c>
      <c r="R301" s="6">
        <v>25</v>
      </c>
      <c r="S301" s="6">
        <v>25</v>
      </c>
      <c r="T301" s="6">
        <v>25</v>
      </c>
      <c r="U301" s="6">
        <v>25</v>
      </c>
      <c r="V301" s="6">
        <v>100</v>
      </c>
      <c r="W301" s="6">
        <v>25</v>
      </c>
      <c r="X301" s="6">
        <v>25</v>
      </c>
      <c r="Y301" s="6">
        <v>25</v>
      </c>
      <c r="Z301" s="6">
        <v>25</v>
      </c>
      <c r="AA301" s="6">
        <v>100</v>
      </c>
      <c r="AB301" s="21">
        <f t="shared" si="25"/>
        <v>1</v>
      </c>
      <c r="AC301" s="23">
        <f t="shared" si="26"/>
        <v>1</v>
      </c>
      <c r="AD301" s="24" t="str">
        <f t="shared" si="27"/>
        <v>85% a 100%</v>
      </c>
      <c r="AE301" s="26" t="str">
        <f t="shared" si="28"/>
        <v>176814276000101</v>
      </c>
      <c r="AF301" s="26" t="str">
        <f>VLOOKUP(Tabla1[[#This Row],[RUC PROGRAMAS]],Tabla13[[RUC PROGRAMAS]:[Codificado Reportado
USD]],1,0)</f>
        <v>176814276000101</v>
      </c>
      <c r="AG301" s="6">
        <v>5523874.5099999998</v>
      </c>
      <c r="AH301" s="6">
        <v>5429311.4699999997</v>
      </c>
      <c r="AI301" s="21">
        <f t="shared" si="29"/>
        <v>0.98288103036576768</v>
      </c>
      <c r="AJ301" s="26" t="str">
        <f t="shared" si="30"/>
        <v>85% a 100%</v>
      </c>
      <c r="AK301" s="6">
        <v>5523874.5100000007</v>
      </c>
      <c r="AL301" s="6">
        <v>5429311.4700000025</v>
      </c>
      <c r="AM301" s="5" t="s">
        <v>266</v>
      </c>
      <c r="AN301" s="5" t="s">
        <v>2068</v>
      </c>
      <c r="AO301" s="5" t="s">
        <v>2068</v>
      </c>
      <c r="AP301" s="5" t="s">
        <v>2038</v>
      </c>
      <c r="AQ301" s="5" t="s">
        <v>2166</v>
      </c>
      <c r="AR301" s="5" t="s">
        <v>898</v>
      </c>
      <c r="AS301" s="7">
        <v>44592.440162036997</v>
      </c>
      <c r="AT301" s="10"/>
    </row>
    <row r="302" spans="1:46" s="1" customFormat="1" ht="50" customHeight="1">
      <c r="A302" s="9">
        <v>2021</v>
      </c>
      <c r="B302" s="5" t="s">
        <v>1139</v>
      </c>
      <c r="C302" s="5" t="str">
        <f>VLOOKUP(Tabla1[[#This Row],[RUC]],[1]ENTIDADES!$A$2:$I$191,2,0)</f>
        <v>GABINETE SECTORIAL DE SEGURIDAD</v>
      </c>
      <c r="D302" s="5" t="s">
        <v>2327</v>
      </c>
      <c r="E302" s="5" t="str">
        <f>VLOOKUP(Tabla1[[#This Row],[RUC]],[1]ENTIDADES!$A$2:$I$191,4,0)</f>
        <v>ZONA 8</v>
      </c>
      <c r="F302" s="5" t="s">
        <v>2433</v>
      </c>
      <c r="G302" s="5" t="s">
        <v>421</v>
      </c>
      <c r="H302" s="29" t="s">
        <v>2771</v>
      </c>
      <c r="I302" s="5">
        <v>1</v>
      </c>
      <c r="J302" s="4">
        <v>1</v>
      </c>
      <c r="K302" s="5" t="s">
        <v>55</v>
      </c>
      <c r="L302" s="5" t="s">
        <v>2774</v>
      </c>
      <c r="M302" s="4">
        <v>9</v>
      </c>
      <c r="N302" s="5" t="s">
        <v>1982</v>
      </c>
      <c r="O302" s="5" t="s">
        <v>89</v>
      </c>
      <c r="P302" s="5" t="s">
        <v>2007</v>
      </c>
      <c r="Q302" s="6">
        <v>0</v>
      </c>
      <c r="R302" s="6">
        <v>0</v>
      </c>
      <c r="S302" s="6">
        <v>0</v>
      </c>
      <c r="T302" s="6">
        <v>0</v>
      </c>
      <c r="U302" s="6">
        <v>0</v>
      </c>
      <c r="V302" s="6">
        <v>0</v>
      </c>
      <c r="W302" s="6">
        <v>0</v>
      </c>
      <c r="X302" s="6">
        <v>0</v>
      </c>
      <c r="Y302" s="6">
        <v>0</v>
      </c>
      <c r="Z302" s="6">
        <v>0</v>
      </c>
      <c r="AA302" s="6">
        <v>0</v>
      </c>
      <c r="AB302" s="21" t="e">
        <f t="shared" si="25"/>
        <v>#DIV/0!</v>
      </c>
      <c r="AC302" s="23" t="e">
        <f t="shared" si="26"/>
        <v>#DIV/0!</v>
      </c>
      <c r="AD302" s="24" t="e">
        <f t="shared" si="27"/>
        <v>#DIV/0!</v>
      </c>
      <c r="AE302" s="26" t="str">
        <f t="shared" si="28"/>
        <v>176814276000120</v>
      </c>
      <c r="AF302" s="26" t="e">
        <f>VLOOKUP(Tabla1[[#This Row],[RUC PROGRAMAS]],Tabla13[[RUC PROGRAMAS]:[Codificado Reportado
USD]],1,0)</f>
        <v>#N/A</v>
      </c>
      <c r="AG302" s="6">
        <v>0</v>
      </c>
      <c r="AH302" s="6">
        <v>0</v>
      </c>
      <c r="AI302" s="21" t="e">
        <f t="shared" si="29"/>
        <v>#DIV/0!</v>
      </c>
      <c r="AJ302" s="26" t="e">
        <f t="shared" si="30"/>
        <v>#DIV/0!</v>
      </c>
      <c r="AK302" s="6">
        <v>0</v>
      </c>
      <c r="AL302" s="6">
        <v>0</v>
      </c>
      <c r="AM302" s="5" t="s">
        <v>566</v>
      </c>
      <c r="AN302" s="5" t="s">
        <v>566</v>
      </c>
      <c r="AO302" s="5" t="s">
        <v>566</v>
      </c>
      <c r="AP302" s="5" t="s">
        <v>566</v>
      </c>
      <c r="AQ302" s="5" t="s">
        <v>2166</v>
      </c>
      <c r="AR302" s="5" t="s">
        <v>898</v>
      </c>
      <c r="AS302" s="7">
        <v>44588.3988888889</v>
      </c>
      <c r="AT302" s="10"/>
    </row>
    <row r="303" spans="1:46" s="1" customFormat="1" ht="50" customHeight="1">
      <c r="A303" s="9">
        <v>2021</v>
      </c>
      <c r="B303" s="5" t="s">
        <v>1139</v>
      </c>
      <c r="C303" s="5" t="str">
        <f>VLOOKUP(Tabla1[[#This Row],[RUC]],[1]ENTIDADES!$A$2:$I$191,2,0)</f>
        <v>GABINETE SECTORIAL DE SEGURIDAD</v>
      </c>
      <c r="D303" s="5" t="s">
        <v>2327</v>
      </c>
      <c r="E303" s="5" t="str">
        <f>VLOOKUP(Tabla1[[#This Row],[RUC]],[1]ENTIDADES!$A$2:$I$191,4,0)</f>
        <v>ZONA 8</v>
      </c>
      <c r="F303" s="5" t="s">
        <v>1631</v>
      </c>
      <c r="G303" s="5" t="s">
        <v>332</v>
      </c>
      <c r="H303" s="29" t="s">
        <v>2771</v>
      </c>
      <c r="I303" s="5">
        <v>1</v>
      </c>
      <c r="J303" s="4">
        <v>1</v>
      </c>
      <c r="K303" s="5" t="s">
        <v>55</v>
      </c>
      <c r="L303" s="5" t="s">
        <v>2774</v>
      </c>
      <c r="M303" s="4">
        <v>9</v>
      </c>
      <c r="N303" s="5" t="s">
        <v>1982</v>
      </c>
      <c r="O303" s="5" t="s">
        <v>760</v>
      </c>
      <c r="P303" s="5" t="s">
        <v>2125</v>
      </c>
      <c r="Q303" s="6">
        <v>99.75</v>
      </c>
      <c r="R303" s="6">
        <v>25</v>
      </c>
      <c r="S303" s="6">
        <v>25</v>
      </c>
      <c r="T303" s="6">
        <v>25</v>
      </c>
      <c r="U303" s="6">
        <v>25</v>
      </c>
      <c r="V303" s="6">
        <v>100</v>
      </c>
      <c r="W303" s="6">
        <v>21.32</v>
      </c>
      <c r="X303" s="6">
        <v>0</v>
      </c>
      <c r="Y303" s="6">
        <v>40.950000000000003</v>
      </c>
      <c r="Z303" s="6">
        <v>37.729999999999997</v>
      </c>
      <c r="AA303" s="6">
        <v>100</v>
      </c>
      <c r="AB303" s="21">
        <f t="shared" si="25"/>
        <v>1</v>
      </c>
      <c r="AC303" s="23">
        <f t="shared" si="26"/>
        <v>1</v>
      </c>
      <c r="AD303" s="24" t="str">
        <f t="shared" si="27"/>
        <v>85% a 100%</v>
      </c>
      <c r="AE303" s="26" t="str">
        <f t="shared" si="28"/>
        <v>176814276000155</v>
      </c>
      <c r="AF303" s="26" t="str">
        <f>VLOOKUP(Tabla1[[#This Row],[RUC PROGRAMAS]],Tabla13[[RUC PROGRAMAS]:[Codificado Reportado
USD]],1,0)</f>
        <v>176814276000155</v>
      </c>
      <c r="AG303" s="6">
        <v>1449666.38</v>
      </c>
      <c r="AH303" s="6">
        <v>1298988.07</v>
      </c>
      <c r="AI303" s="21">
        <f t="shared" si="29"/>
        <v>0.89606000933814867</v>
      </c>
      <c r="AJ303" s="26" t="str">
        <f t="shared" si="30"/>
        <v>85% a 100%</v>
      </c>
      <c r="AK303" s="6">
        <v>1449666.3800000008</v>
      </c>
      <c r="AL303" s="6">
        <v>1298988.0700000008</v>
      </c>
      <c r="AM303" s="5" t="s">
        <v>2551</v>
      </c>
      <c r="AN303" s="5" t="s">
        <v>2450</v>
      </c>
      <c r="AO303" s="5" t="s">
        <v>2430</v>
      </c>
      <c r="AP303" s="5" t="s">
        <v>2729</v>
      </c>
      <c r="AQ303" s="5" t="s">
        <v>2166</v>
      </c>
      <c r="AR303" s="5" t="s">
        <v>898</v>
      </c>
      <c r="AS303" s="7">
        <v>44592.440416666701</v>
      </c>
      <c r="AT303" s="10"/>
    </row>
    <row r="304" spans="1:46" s="1" customFormat="1" ht="50" customHeight="1">
      <c r="A304" s="9">
        <v>2021</v>
      </c>
      <c r="B304" s="5" t="s">
        <v>1139</v>
      </c>
      <c r="C304" s="5" t="str">
        <f>VLOOKUP(Tabla1[[#This Row],[RUC]],[1]ENTIDADES!$A$2:$I$191,2,0)</f>
        <v>GABINETE SECTORIAL DE SEGURIDAD</v>
      </c>
      <c r="D304" s="5" t="s">
        <v>2327</v>
      </c>
      <c r="E304" s="5" t="str">
        <f>VLOOKUP(Tabla1[[#This Row],[RUC]],[1]ENTIDADES!$A$2:$I$191,4,0)</f>
        <v>ZONA 8</v>
      </c>
      <c r="F304" s="5" t="s">
        <v>510</v>
      </c>
      <c r="G304" s="5" t="s">
        <v>2285</v>
      </c>
      <c r="H304" s="29" t="s">
        <v>2771</v>
      </c>
      <c r="I304" s="5">
        <v>1</v>
      </c>
      <c r="J304" s="4">
        <v>1</v>
      </c>
      <c r="K304" s="5" t="s">
        <v>55</v>
      </c>
      <c r="L304" s="5" t="s">
        <v>2774</v>
      </c>
      <c r="M304" s="4">
        <v>9</v>
      </c>
      <c r="N304" s="5" t="s">
        <v>1982</v>
      </c>
      <c r="O304" s="5" t="s">
        <v>375</v>
      </c>
      <c r="P304" s="5" t="s">
        <v>2125</v>
      </c>
      <c r="Q304" s="6">
        <v>99.56</v>
      </c>
      <c r="R304" s="6">
        <v>25</v>
      </c>
      <c r="S304" s="6">
        <v>25</v>
      </c>
      <c r="T304" s="6">
        <v>25</v>
      </c>
      <c r="U304" s="6">
        <v>25</v>
      </c>
      <c r="V304" s="6">
        <v>100</v>
      </c>
      <c r="W304" s="6">
        <v>24.3</v>
      </c>
      <c r="X304" s="6">
        <v>25</v>
      </c>
      <c r="Y304" s="6">
        <v>21</v>
      </c>
      <c r="Z304" s="6">
        <v>29.7</v>
      </c>
      <c r="AA304" s="6">
        <v>100</v>
      </c>
      <c r="AB304" s="21">
        <f t="shared" si="25"/>
        <v>1</v>
      </c>
      <c r="AC304" s="23">
        <f t="shared" si="26"/>
        <v>1</v>
      </c>
      <c r="AD304" s="24" t="str">
        <f t="shared" si="27"/>
        <v>85% a 100%</v>
      </c>
      <c r="AE304" s="26" t="str">
        <f t="shared" si="28"/>
        <v>176814276000156</v>
      </c>
      <c r="AF304" s="26" t="str">
        <f>VLOOKUP(Tabla1[[#This Row],[RUC PROGRAMAS]],Tabla13[[RUC PROGRAMAS]:[Codificado Reportado
USD]],1,0)</f>
        <v>176814276000156</v>
      </c>
      <c r="AG304" s="6">
        <v>819727.15</v>
      </c>
      <c r="AH304" s="6">
        <v>818591.3</v>
      </c>
      <c r="AI304" s="21">
        <f t="shared" si="29"/>
        <v>0.99861435600858162</v>
      </c>
      <c r="AJ304" s="26" t="str">
        <f t="shared" si="30"/>
        <v>85% a 100%</v>
      </c>
      <c r="AK304" s="6">
        <v>819727.15000000014</v>
      </c>
      <c r="AL304" s="6">
        <v>818591.30000000016</v>
      </c>
      <c r="AM304" s="5" t="s">
        <v>982</v>
      </c>
      <c r="AN304" s="5" t="s">
        <v>536</v>
      </c>
      <c r="AO304" s="5" t="s">
        <v>1274</v>
      </c>
      <c r="AP304" s="5" t="s">
        <v>1613</v>
      </c>
      <c r="AQ304" s="5" t="s">
        <v>2166</v>
      </c>
      <c r="AR304" s="5" t="s">
        <v>898</v>
      </c>
      <c r="AS304" s="7">
        <v>44592.440625000003</v>
      </c>
      <c r="AT304" s="10"/>
    </row>
    <row r="305" spans="1:46" s="1" customFormat="1" ht="50" customHeight="1">
      <c r="A305" s="9">
        <v>2021</v>
      </c>
      <c r="B305" s="5" t="s">
        <v>1139</v>
      </c>
      <c r="C305" s="5" t="str">
        <f>VLOOKUP(Tabla1[[#This Row],[RUC]],[1]ENTIDADES!$A$2:$I$191,2,0)</f>
        <v>GABINETE SECTORIAL DE SEGURIDAD</v>
      </c>
      <c r="D305" s="5" t="s">
        <v>2327</v>
      </c>
      <c r="E305" s="5" t="str">
        <f>VLOOKUP(Tabla1[[#This Row],[RUC]],[1]ENTIDADES!$A$2:$I$191,4,0)</f>
        <v>ZONA 8</v>
      </c>
      <c r="F305" s="5" t="s">
        <v>2029</v>
      </c>
      <c r="G305" s="5" t="s">
        <v>421</v>
      </c>
      <c r="H305" s="29" t="s">
        <v>2771</v>
      </c>
      <c r="I305" s="5">
        <v>1</v>
      </c>
      <c r="J305" s="4">
        <v>1</v>
      </c>
      <c r="K305" s="5" t="s">
        <v>55</v>
      </c>
      <c r="L305" s="5" t="s">
        <v>2774</v>
      </c>
      <c r="M305" s="4">
        <v>9</v>
      </c>
      <c r="N305" s="5" t="s">
        <v>1982</v>
      </c>
      <c r="O305" s="5" t="s">
        <v>1975</v>
      </c>
      <c r="P305" s="5" t="s">
        <v>2125</v>
      </c>
      <c r="Q305" s="6">
        <v>99.91</v>
      </c>
      <c r="R305" s="6">
        <v>25</v>
      </c>
      <c r="S305" s="6">
        <v>25</v>
      </c>
      <c r="T305" s="6">
        <v>25</v>
      </c>
      <c r="U305" s="6">
        <v>25</v>
      </c>
      <c r="V305" s="6">
        <v>100</v>
      </c>
      <c r="W305" s="6">
        <v>24</v>
      </c>
      <c r="X305" s="6">
        <v>25</v>
      </c>
      <c r="Y305" s="6">
        <v>21.83</v>
      </c>
      <c r="Z305" s="6">
        <v>29.17</v>
      </c>
      <c r="AA305" s="6">
        <v>100</v>
      </c>
      <c r="AB305" s="21">
        <f t="shared" si="25"/>
        <v>1</v>
      </c>
      <c r="AC305" s="23">
        <f t="shared" si="26"/>
        <v>1</v>
      </c>
      <c r="AD305" s="24" t="str">
        <f t="shared" si="27"/>
        <v>85% a 100%</v>
      </c>
      <c r="AE305" s="26" t="str">
        <f t="shared" si="28"/>
        <v>176814276000157</v>
      </c>
      <c r="AF305" s="26" t="str">
        <f>VLOOKUP(Tabla1[[#This Row],[RUC PROGRAMAS]],Tabla13[[RUC PROGRAMAS]:[Codificado Reportado
USD]],1,0)</f>
        <v>176814276000157</v>
      </c>
      <c r="AG305" s="6">
        <v>1881134.74</v>
      </c>
      <c r="AH305" s="6">
        <v>1879519.78</v>
      </c>
      <c r="AI305" s="21">
        <f t="shared" si="29"/>
        <v>0.9991414969030874</v>
      </c>
      <c r="AJ305" s="26" t="str">
        <f t="shared" si="30"/>
        <v>85% a 100%</v>
      </c>
      <c r="AK305" s="6">
        <v>1881134.7399999998</v>
      </c>
      <c r="AL305" s="6">
        <v>1879519.7799999998</v>
      </c>
      <c r="AM305" s="5" t="s">
        <v>2695</v>
      </c>
      <c r="AN305" s="5" t="s">
        <v>1963</v>
      </c>
      <c r="AO305" s="5" t="s">
        <v>1962</v>
      </c>
      <c r="AP305" s="5" t="s">
        <v>1481</v>
      </c>
      <c r="AQ305" s="5" t="s">
        <v>2166</v>
      </c>
      <c r="AR305" s="5" t="s">
        <v>898</v>
      </c>
      <c r="AS305" s="7">
        <v>44592.440798611096</v>
      </c>
      <c r="AT305" s="10"/>
    </row>
    <row r="306" spans="1:46" s="1" customFormat="1" ht="50" customHeight="1">
      <c r="A306" s="9">
        <v>2021</v>
      </c>
      <c r="B306" s="5" t="s">
        <v>635</v>
      </c>
      <c r="C306" s="5" t="str">
        <f>VLOOKUP(Tabla1[[#This Row],[RUC]],[1]ENTIDADES!$A$2:$I$191,2,0)</f>
        <v>SIN GABINETE</v>
      </c>
      <c r="D306" s="5" t="s">
        <v>76</v>
      </c>
      <c r="E306" s="5" t="str">
        <f>VLOOKUP(Tabla1[[#This Row],[RUC]],[1]ENTIDADES!$A$2:$I$191,4,0)</f>
        <v>ZONA 3</v>
      </c>
      <c r="F306" s="5" t="s">
        <v>2220</v>
      </c>
      <c r="G306" s="5" t="s">
        <v>739</v>
      </c>
      <c r="H306" s="29" t="s">
        <v>2770</v>
      </c>
      <c r="I306" s="5">
        <v>3</v>
      </c>
      <c r="J306" s="4">
        <v>7</v>
      </c>
      <c r="K306" s="5" t="s">
        <v>2274</v>
      </c>
      <c r="L306" s="5" t="s">
        <v>2776</v>
      </c>
      <c r="M306" s="4">
        <v>14</v>
      </c>
      <c r="N306" s="5" t="s">
        <v>2573</v>
      </c>
      <c r="O306" s="5" t="s">
        <v>1961</v>
      </c>
      <c r="P306" s="5" t="s">
        <v>314</v>
      </c>
      <c r="Q306" s="6">
        <v>0</v>
      </c>
      <c r="R306" s="6">
        <v>25</v>
      </c>
      <c r="S306" s="6">
        <v>25</v>
      </c>
      <c r="T306" s="6">
        <v>25</v>
      </c>
      <c r="U306" s="6">
        <v>25</v>
      </c>
      <c r="V306" s="6">
        <v>100</v>
      </c>
      <c r="W306" s="6">
        <v>25</v>
      </c>
      <c r="X306" s="6">
        <v>9.02</v>
      </c>
      <c r="Y306" s="6">
        <v>18.98</v>
      </c>
      <c r="Z306" s="6">
        <v>20.99</v>
      </c>
      <c r="AA306" s="6">
        <v>73.989999999999995</v>
      </c>
      <c r="AB306" s="21">
        <f t="shared" si="25"/>
        <v>0.7399</v>
      </c>
      <c r="AC306" s="23">
        <f t="shared" si="26"/>
        <v>0.7399</v>
      </c>
      <c r="AD306" s="24" t="str">
        <f t="shared" si="27"/>
        <v>70% a 84,99%</v>
      </c>
      <c r="AE306" s="26" t="str">
        <f t="shared" si="28"/>
        <v>166001870000101</v>
      </c>
      <c r="AF306" s="26" t="str">
        <f>VLOOKUP(Tabla1[[#This Row],[RUC PROGRAMAS]],Tabla13[[RUC PROGRAMAS]:[Codificado Reportado
USD]],1,0)</f>
        <v>166001870000101</v>
      </c>
      <c r="AG306" s="6">
        <v>2391948.4500000002</v>
      </c>
      <c r="AH306" s="6">
        <v>1769879.99</v>
      </c>
      <c r="AI306" s="21">
        <f t="shared" si="29"/>
        <v>0.73993233006338399</v>
      </c>
      <c r="AJ306" s="26" t="str">
        <f t="shared" si="30"/>
        <v>70% a 84,99%</v>
      </c>
      <c r="AK306" s="6">
        <v>21117306.390000001</v>
      </c>
      <c r="AL306" s="6">
        <v>1769879.99</v>
      </c>
      <c r="AM306" s="5" t="s">
        <v>2682</v>
      </c>
      <c r="AN306" s="5" t="s">
        <v>86</v>
      </c>
      <c r="AO306" s="5" t="s">
        <v>1300</v>
      </c>
      <c r="AP306" s="5" t="s">
        <v>1567</v>
      </c>
      <c r="AQ306" s="5" t="s">
        <v>1868</v>
      </c>
      <c r="AR306" s="5" t="s">
        <v>1574</v>
      </c>
      <c r="AS306" s="7">
        <v>44592.819293981498</v>
      </c>
      <c r="AT306" s="10"/>
    </row>
    <row r="307" spans="1:46" s="1" customFormat="1" ht="50" customHeight="1">
      <c r="A307" s="9">
        <v>2021</v>
      </c>
      <c r="B307" s="5" t="s">
        <v>635</v>
      </c>
      <c r="C307" s="5" t="str">
        <f>VLOOKUP(Tabla1[[#This Row],[RUC]],[1]ENTIDADES!$A$2:$I$191,2,0)</f>
        <v>SIN GABINETE</v>
      </c>
      <c r="D307" s="5" t="s">
        <v>76</v>
      </c>
      <c r="E307" s="5" t="str">
        <f>VLOOKUP(Tabla1[[#This Row],[RUC]],[1]ENTIDADES!$A$2:$I$191,4,0)</f>
        <v>ZONA 3</v>
      </c>
      <c r="F307" s="5" t="s">
        <v>1117</v>
      </c>
      <c r="G307" s="5" t="s">
        <v>1521</v>
      </c>
      <c r="H307" s="29" t="s">
        <v>2771</v>
      </c>
      <c r="I307" s="5">
        <v>1</v>
      </c>
      <c r="J307" s="4">
        <v>1</v>
      </c>
      <c r="K307" s="5" t="s">
        <v>55</v>
      </c>
      <c r="L307" s="5" t="s">
        <v>2773</v>
      </c>
      <c r="M307" s="4">
        <v>5</v>
      </c>
      <c r="N307" s="5" t="s">
        <v>1388</v>
      </c>
      <c r="O307" s="5" t="s">
        <v>1564</v>
      </c>
      <c r="P307" s="5" t="s">
        <v>314</v>
      </c>
      <c r="Q307" s="6">
        <v>100</v>
      </c>
      <c r="R307" s="6">
        <v>0</v>
      </c>
      <c r="S307" s="6">
        <v>0</v>
      </c>
      <c r="T307" s="6">
        <v>0</v>
      </c>
      <c r="U307" s="6">
        <v>0</v>
      </c>
      <c r="V307" s="6">
        <v>0</v>
      </c>
      <c r="W307" s="6">
        <v>0</v>
      </c>
      <c r="X307" s="6">
        <v>0</v>
      </c>
      <c r="Y307" s="6">
        <v>0</v>
      </c>
      <c r="Z307" s="6">
        <v>0</v>
      </c>
      <c r="AA307" s="6">
        <v>0</v>
      </c>
      <c r="AB307" s="21" t="e">
        <f t="shared" si="25"/>
        <v>#DIV/0!</v>
      </c>
      <c r="AC307" s="23" t="e">
        <f t="shared" si="26"/>
        <v>#DIV/0!</v>
      </c>
      <c r="AD307" s="24" t="e">
        <f t="shared" si="27"/>
        <v>#DIV/0!</v>
      </c>
      <c r="AE307" s="26" t="str">
        <f t="shared" si="28"/>
        <v>166001870000123</v>
      </c>
      <c r="AF307" s="26" t="str">
        <f>VLOOKUP(Tabla1[[#This Row],[RUC PROGRAMAS]],Tabla13[[RUC PROGRAMAS]:[Codificado Reportado
USD]],1,0)</f>
        <v>166001870000123</v>
      </c>
      <c r="AG307" s="6">
        <v>9362678.9700000007</v>
      </c>
      <c r="AH307" s="6">
        <v>0</v>
      </c>
      <c r="AI307" s="21">
        <f t="shared" si="29"/>
        <v>0</v>
      </c>
      <c r="AJ307" s="26" t="str">
        <f t="shared" si="30"/>
        <v>0% a 69,99%</v>
      </c>
      <c r="AK307" s="6">
        <v>0</v>
      </c>
      <c r="AL307" s="6">
        <v>0</v>
      </c>
      <c r="AM307" s="5" t="s">
        <v>1563</v>
      </c>
      <c r="AN307" s="5" t="s">
        <v>1443</v>
      </c>
      <c r="AO307" s="5" t="s">
        <v>1443</v>
      </c>
      <c r="AP307" s="5" t="s">
        <v>1443</v>
      </c>
      <c r="AQ307" s="5" t="s">
        <v>1868</v>
      </c>
      <c r="AR307" s="5" t="s">
        <v>1574</v>
      </c>
      <c r="AS307" s="7">
        <v>44592.820381944402</v>
      </c>
      <c r="AT307" s="10"/>
    </row>
    <row r="308" spans="1:46" s="1" customFormat="1" ht="50" customHeight="1">
      <c r="A308" s="9">
        <v>2021</v>
      </c>
      <c r="B308" s="5" t="s">
        <v>635</v>
      </c>
      <c r="C308" s="5" t="str">
        <f>VLOOKUP(Tabla1[[#This Row],[RUC]],[1]ENTIDADES!$A$2:$I$191,2,0)</f>
        <v>SIN GABINETE</v>
      </c>
      <c r="D308" s="5" t="s">
        <v>76</v>
      </c>
      <c r="E308" s="5" t="str">
        <f>VLOOKUP(Tabla1[[#This Row],[RUC]],[1]ENTIDADES!$A$2:$I$191,4,0)</f>
        <v>ZONA 3</v>
      </c>
      <c r="F308" s="5" t="s">
        <v>1631</v>
      </c>
      <c r="G308" s="5" t="s">
        <v>289</v>
      </c>
      <c r="H308" s="29" t="s">
        <v>2771</v>
      </c>
      <c r="I308" s="5">
        <v>1</v>
      </c>
      <c r="J308" s="4">
        <v>1</v>
      </c>
      <c r="K308" s="5" t="s">
        <v>55</v>
      </c>
      <c r="L308" s="5" t="s">
        <v>2773</v>
      </c>
      <c r="M308" s="4">
        <v>5</v>
      </c>
      <c r="N308" s="5" t="s">
        <v>1388</v>
      </c>
      <c r="O308" s="5" t="s">
        <v>772</v>
      </c>
      <c r="P308" s="5" t="s">
        <v>314</v>
      </c>
      <c r="Q308" s="6">
        <v>100</v>
      </c>
      <c r="R308" s="6">
        <v>0</v>
      </c>
      <c r="S308" s="6">
        <v>0</v>
      </c>
      <c r="T308" s="6">
        <v>0</v>
      </c>
      <c r="U308" s="6">
        <v>0</v>
      </c>
      <c r="V308" s="6">
        <v>0</v>
      </c>
      <c r="W308" s="6">
        <v>0</v>
      </c>
      <c r="X308" s="6">
        <v>0</v>
      </c>
      <c r="Y308" s="6">
        <v>0</v>
      </c>
      <c r="Z308" s="6">
        <v>0</v>
      </c>
      <c r="AA308" s="6">
        <v>0</v>
      </c>
      <c r="AB308" s="21" t="e">
        <f t="shared" si="25"/>
        <v>#DIV/0!</v>
      </c>
      <c r="AC308" s="23" t="e">
        <f t="shared" si="26"/>
        <v>#DIV/0!</v>
      </c>
      <c r="AD308" s="24" t="e">
        <f t="shared" si="27"/>
        <v>#DIV/0!</v>
      </c>
      <c r="AE308" s="26" t="str">
        <f t="shared" si="28"/>
        <v>166001870000155</v>
      </c>
      <c r="AF308" s="26" t="str">
        <f>VLOOKUP(Tabla1[[#This Row],[RUC PROGRAMAS]],Tabla13[[RUC PROGRAMAS]:[Codificado Reportado
USD]],1,0)</f>
        <v>166001870000155</v>
      </c>
      <c r="AG308" s="6">
        <v>9362678.9700000007</v>
      </c>
      <c r="AH308" s="6">
        <v>0</v>
      </c>
      <c r="AI308" s="21">
        <f t="shared" si="29"/>
        <v>0</v>
      </c>
      <c r="AJ308" s="26" t="str">
        <f t="shared" si="30"/>
        <v>0% a 69,99%</v>
      </c>
      <c r="AK308" s="6">
        <v>0</v>
      </c>
      <c r="AL308" s="6">
        <v>0</v>
      </c>
      <c r="AM308" s="5" t="s">
        <v>912</v>
      </c>
      <c r="AN308" s="5" t="s">
        <v>1443</v>
      </c>
      <c r="AO308" s="5" t="s">
        <v>1443</v>
      </c>
      <c r="AP308" s="5" t="s">
        <v>1443</v>
      </c>
      <c r="AQ308" s="5" t="s">
        <v>1868</v>
      </c>
      <c r="AR308" s="5" t="s">
        <v>1574</v>
      </c>
      <c r="AS308" s="7">
        <v>44592.824097222197</v>
      </c>
      <c r="AT308" s="10"/>
    </row>
    <row r="309" spans="1:46" s="1" customFormat="1" ht="50" customHeight="1">
      <c r="A309" s="9">
        <v>2021</v>
      </c>
      <c r="B309" s="5" t="s">
        <v>2734</v>
      </c>
      <c r="C309" s="5" t="str">
        <f>VLOOKUP(Tabla1[[#This Row],[RUC]],[1]ENTIDADES!$A$2:$I$191,2,0)</f>
        <v>SIN GABINETE</v>
      </c>
      <c r="D309" s="5" t="s">
        <v>1243</v>
      </c>
      <c r="E309" s="5" t="str">
        <f>VLOOKUP(Tabla1[[#This Row],[RUC]],[1]ENTIDADES!$A$2:$I$191,4,0)</f>
        <v>ZONA 9</v>
      </c>
      <c r="F309" s="5" t="s">
        <v>2220</v>
      </c>
      <c r="G309" s="5" t="s">
        <v>739</v>
      </c>
      <c r="H309" s="29" t="s">
        <v>2770</v>
      </c>
      <c r="I309" s="5">
        <v>3</v>
      </c>
      <c r="J309" s="4">
        <v>8</v>
      </c>
      <c r="K309" s="5" t="s">
        <v>1534</v>
      </c>
      <c r="L309" s="5" t="s">
        <v>2776</v>
      </c>
      <c r="M309" s="4">
        <v>15</v>
      </c>
      <c r="N309" s="5" t="s">
        <v>409</v>
      </c>
      <c r="O309" s="5" t="s">
        <v>1380</v>
      </c>
      <c r="P309" s="5" t="s">
        <v>491</v>
      </c>
      <c r="Q309" s="6">
        <v>0</v>
      </c>
      <c r="R309" s="6">
        <v>25</v>
      </c>
      <c r="S309" s="6">
        <v>25</v>
      </c>
      <c r="T309" s="6">
        <v>25</v>
      </c>
      <c r="U309" s="6">
        <v>25</v>
      </c>
      <c r="V309" s="6">
        <v>100</v>
      </c>
      <c r="W309" s="6">
        <v>25</v>
      </c>
      <c r="X309" s="6">
        <v>25</v>
      </c>
      <c r="Y309" s="6">
        <v>25</v>
      </c>
      <c r="Z309" s="6">
        <v>25</v>
      </c>
      <c r="AA309" s="6">
        <v>100</v>
      </c>
      <c r="AB309" s="21">
        <f t="shared" si="25"/>
        <v>1</v>
      </c>
      <c r="AC309" s="23">
        <f t="shared" si="26"/>
        <v>1</v>
      </c>
      <c r="AD309" s="24" t="str">
        <f t="shared" si="27"/>
        <v>85% a 100%</v>
      </c>
      <c r="AE309" s="26" t="str">
        <f t="shared" si="28"/>
        <v>176818603000101</v>
      </c>
      <c r="AF309" s="26" t="str">
        <f>VLOOKUP(Tabla1[[#This Row],[RUC PROGRAMAS]],Tabla13[[RUC PROGRAMAS]:[Codificado Reportado
USD]],1,0)</f>
        <v>176818603000101</v>
      </c>
      <c r="AG309" s="6">
        <v>121560.05</v>
      </c>
      <c r="AH309" s="6">
        <v>121536.4</v>
      </c>
      <c r="AI309" s="21">
        <f t="shared" si="29"/>
        <v>0.9998054459503759</v>
      </c>
      <c r="AJ309" s="26" t="str">
        <f t="shared" si="30"/>
        <v>85% a 100%</v>
      </c>
      <c r="AK309" s="6">
        <v>121560.05</v>
      </c>
      <c r="AL309" s="6">
        <v>121536.40000000001</v>
      </c>
      <c r="AM309" s="5" t="s">
        <v>1722</v>
      </c>
      <c r="AN309" s="5" t="s">
        <v>2146</v>
      </c>
      <c r="AO309" s="5" t="s">
        <v>2584</v>
      </c>
      <c r="AP309" s="5" t="s">
        <v>2057</v>
      </c>
      <c r="AQ309" s="5" t="s">
        <v>252</v>
      </c>
      <c r="AR309" s="5" t="s">
        <v>2613</v>
      </c>
      <c r="AS309" s="7">
        <v>44588.4602662037</v>
      </c>
      <c r="AT309" s="10"/>
    </row>
    <row r="310" spans="1:46" s="1" customFormat="1" ht="50" customHeight="1">
      <c r="A310" s="9">
        <v>2021</v>
      </c>
      <c r="B310" s="5" t="s">
        <v>1762</v>
      </c>
      <c r="C310" s="5" t="str">
        <f>VLOOKUP(Tabla1[[#This Row],[RUC]],[1]ENTIDADES!$A$2:$I$191,2,0)</f>
        <v>SIN GABINETE</v>
      </c>
      <c r="D310" s="5" t="s">
        <v>969</v>
      </c>
      <c r="E310" s="5" t="str">
        <f>VLOOKUP(Tabla1[[#This Row],[RUC]],[1]ENTIDADES!$A$2:$I$191,4,0)</f>
        <v>ZONA 9</v>
      </c>
      <c r="F310" s="5" t="s">
        <v>2220</v>
      </c>
      <c r="G310" s="5" t="s">
        <v>739</v>
      </c>
      <c r="H310" s="29" t="s">
        <v>2770</v>
      </c>
      <c r="I310" s="5">
        <v>3</v>
      </c>
      <c r="J310" s="4">
        <v>7</v>
      </c>
      <c r="K310" s="5" t="s">
        <v>2274</v>
      </c>
      <c r="L310" s="5" t="s">
        <v>2776</v>
      </c>
      <c r="M310" s="4">
        <v>14</v>
      </c>
      <c r="N310" s="5" t="s">
        <v>2573</v>
      </c>
      <c r="O310" s="5" t="s">
        <v>2185</v>
      </c>
      <c r="P310" s="5" t="s">
        <v>2125</v>
      </c>
      <c r="Q310" s="6">
        <v>0</v>
      </c>
      <c r="R310" s="6">
        <v>25</v>
      </c>
      <c r="S310" s="6">
        <v>25</v>
      </c>
      <c r="T310" s="6">
        <v>25</v>
      </c>
      <c r="U310" s="6">
        <v>25</v>
      </c>
      <c r="V310" s="6">
        <v>100</v>
      </c>
      <c r="W310" s="6">
        <v>25</v>
      </c>
      <c r="X310" s="6">
        <v>25</v>
      </c>
      <c r="Y310" s="6">
        <v>25</v>
      </c>
      <c r="Z310" s="6">
        <v>25</v>
      </c>
      <c r="AA310" s="6">
        <v>100</v>
      </c>
      <c r="AB310" s="21">
        <f t="shared" si="25"/>
        <v>1</v>
      </c>
      <c r="AC310" s="23">
        <f t="shared" si="26"/>
        <v>1</v>
      </c>
      <c r="AD310" s="24" t="str">
        <f t="shared" si="27"/>
        <v>85% a 100%</v>
      </c>
      <c r="AE310" s="26" t="str">
        <f t="shared" si="28"/>
        <v>176819251000101</v>
      </c>
      <c r="AF310" s="26" t="str">
        <f>VLOOKUP(Tabla1[[#This Row],[RUC PROGRAMAS]],Tabla13[[RUC PROGRAMAS]:[Codificado Reportado
USD]],1,0)</f>
        <v>176819251000101</v>
      </c>
      <c r="AG310" s="6">
        <v>4091017.92</v>
      </c>
      <c r="AH310" s="6">
        <v>4060705.12</v>
      </c>
      <c r="AI310" s="21">
        <f t="shared" si="29"/>
        <v>0.99259040155952194</v>
      </c>
      <c r="AJ310" s="26" t="str">
        <f t="shared" si="30"/>
        <v>85% a 100%</v>
      </c>
      <c r="AK310" s="6">
        <v>4091017.92</v>
      </c>
      <c r="AL310" s="6">
        <v>4060705.1199999996</v>
      </c>
      <c r="AM310" s="5" t="s">
        <v>1709</v>
      </c>
      <c r="AN310" s="5" t="s">
        <v>466</v>
      </c>
      <c r="AO310" s="5" t="s">
        <v>2499</v>
      </c>
      <c r="AP310" s="5" t="s">
        <v>1796</v>
      </c>
      <c r="AQ310" s="5" t="s">
        <v>900</v>
      </c>
      <c r="AR310" s="5" t="s">
        <v>2309</v>
      </c>
      <c r="AS310" s="7">
        <v>44585.680787037003</v>
      </c>
      <c r="AT310" s="10"/>
    </row>
    <row r="311" spans="1:46" s="1" customFormat="1" ht="50" customHeight="1">
      <c r="A311" s="9">
        <v>2021</v>
      </c>
      <c r="B311" s="5" t="s">
        <v>1762</v>
      </c>
      <c r="C311" s="5" t="str">
        <f>VLOOKUP(Tabla1[[#This Row],[RUC]],[1]ENTIDADES!$A$2:$I$191,2,0)</f>
        <v>SIN GABINETE</v>
      </c>
      <c r="D311" s="5" t="s">
        <v>969</v>
      </c>
      <c r="E311" s="5" t="str">
        <f>VLOOKUP(Tabla1[[#This Row],[RUC]],[1]ENTIDADES!$A$2:$I$191,4,0)</f>
        <v>ZONA 9</v>
      </c>
      <c r="F311" s="5" t="s">
        <v>1631</v>
      </c>
      <c r="G311" s="5" t="s">
        <v>1372</v>
      </c>
      <c r="H311" s="29" t="s">
        <v>2771</v>
      </c>
      <c r="I311" s="5">
        <v>3</v>
      </c>
      <c r="J311" s="4">
        <v>7</v>
      </c>
      <c r="K311" s="5" t="s">
        <v>2274</v>
      </c>
      <c r="L311" s="5" t="s">
        <v>2776</v>
      </c>
      <c r="M311" s="4">
        <v>15</v>
      </c>
      <c r="N311" s="5" t="s">
        <v>409</v>
      </c>
      <c r="O311" s="5" t="s">
        <v>479</v>
      </c>
      <c r="P311" s="5" t="s">
        <v>2125</v>
      </c>
      <c r="Q311" s="6">
        <v>0</v>
      </c>
      <c r="R311" s="6">
        <v>15</v>
      </c>
      <c r="S311" s="6">
        <v>37</v>
      </c>
      <c r="T311" s="6">
        <v>13</v>
      </c>
      <c r="U311" s="6">
        <v>35</v>
      </c>
      <c r="V311" s="6">
        <v>100</v>
      </c>
      <c r="W311" s="6">
        <v>11</v>
      </c>
      <c r="X311" s="6">
        <v>38</v>
      </c>
      <c r="Y311" s="6">
        <v>13</v>
      </c>
      <c r="Z311" s="6">
        <v>42</v>
      </c>
      <c r="AA311" s="6">
        <v>104</v>
      </c>
      <c r="AB311" s="21">
        <f t="shared" si="25"/>
        <v>1.04</v>
      </c>
      <c r="AC311" s="23">
        <f t="shared" si="26"/>
        <v>1</v>
      </c>
      <c r="AD311" s="24" t="str">
        <f t="shared" si="27"/>
        <v>85% a 100%</v>
      </c>
      <c r="AE311" s="26" t="str">
        <f t="shared" si="28"/>
        <v>176819251000155</v>
      </c>
      <c r="AF311" s="26" t="str">
        <f>VLOOKUP(Tabla1[[#This Row],[RUC PROGRAMAS]],Tabla13[[RUC PROGRAMAS]:[Codificado Reportado
USD]],1,0)</f>
        <v>176819251000155</v>
      </c>
      <c r="AG311" s="6">
        <v>3872496.77</v>
      </c>
      <c r="AH311" s="6">
        <v>3851961.66</v>
      </c>
      <c r="AI311" s="21">
        <f t="shared" si="29"/>
        <v>0.99469719118706978</v>
      </c>
      <c r="AJ311" s="26" t="str">
        <f t="shared" si="30"/>
        <v>85% a 100%</v>
      </c>
      <c r="AK311" s="6">
        <v>3872496.77</v>
      </c>
      <c r="AL311" s="6">
        <v>3851961.66</v>
      </c>
      <c r="AM311" s="5" t="s">
        <v>2397</v>
      </c>
      <c r="AN311" s="5" t="s">
        <v>1716</v>
      </c>
      <c r="AO311" s="5" t="s">
        <v>1738</v>
      </c>
      <c r="AP311" s="5" t="s">
        <v>1861</v>
      </c>
      <c r="AQ311" s="5" t="s">
        <v>900</v>
      </c>
      <c r="AR311" s="5" t="s">
        <v>2309</v>
      </c>
      <c r="AS311" s="7">
        <v>44585.680011574099</v>
      </c>
      <c r="AT311" s="10"/>
    </row>
    <row r="312" spans="1:46" s="1" customFormat="1" ht="50" customHeight="1">
      <c r="A312" s="9">
        <v>2021</v>
      </c>
      <c r="B312" s="5" t="s">
        <v>1249</v>
      </c>
      <c r="C312" s="5" t="str">
        <f>VLOOKUP(Tabla1[[#This Row],[RUC]],[1]ENTIDADES!$A$2:$I$191,2,0)</f>
        <v>GABINETE SECTORIAL PRODUCTIVO</v>
      </c>
      <c r="D312" s="5" t="s">
        <v>2677</v>
      </c>
      <c r="E312" s="5" t="str">
        <f>VLOOKUP(Tabla1[[#This Row],[RUC]],[1]ENTIDADES!$A$2:$I$191,4,0)</f>
        <v>ZONA 8</v>
      </c>
      <c r="F312" s="5" t="s">
        <v>2220</v>
      </c>
      <c r="G312" s="5" t="s">
        <v>739</v>
      </c>
      <c r="H312" s="29" t="s">
        <v>2770</v>
      </c>
      <c r="I312" s="5">
        <v>1</v>
      </c>
      <c r="J312" s="4">
        <v>1</v>
      </c>
      <c r="K312" s="5" t="s">
        <v>55</v>
      </c>
      <c r="L312" s="5" t="s">
        <v>2773</v>
      </c>
      <c r="M312" s="4">
        <v>5</v>
      </c>
      <c r="N312" s="5" t="s">
        <v>1388</v>
      </c>
      <c r="O312" s="5" t="s">
        <v>1111</v>
      </c>
      <c r="P312" s="5" t="s">
        <v>2125</v>
      </c>
      <c r="Q312" s="6">
        <v>0</v>
      </c>
      <c r="R312" s="6">
        <v>23</v>
      </c>
      <c r="S312" s="6">
        <v>23</v>
      </c>
      <c r="T312" s="6">
        <v>27</v>
      </c>
      <c r="U312" s="6">
        <v>27</v>
      </c>
      <c r="V312" s="6">
        <v>100</v>
      </c>
      <c r="W312" s="6">
        <v>23</v>
      </c>
      <c r="X312" s="6">
        <v>27</v>
      </c>
      <c r="Y312" s="6">
        <v>25</v>
      </c>
      <c r="Z312" s="6">
        <v>25</v>
      </c>
      <c r="AA312" s="6">
        <v>100</v>
      </c>
      <c r="AB312" s="21">
        <f t="shared" si="25"/>
        <v>1</v>
      </c>
      <c r="AC312" s="23">
        <f t="shared" si="26"/>
        <v>1</v>
      </c>
      <c r="AD312" s="24" t="str">
        <f t="shared" si="27"/>
        <v>85% a 100%</v>
      </c>
      <c r="AE312" s="26" t="str">
        <f t="shared" si="28"/>
        <v>096860331000101</v>
      </c>
      <c r="AF312" s="26" t="str">
        <f>VLOOKUP(Tabla1[[#This Row],[RUC PROGRAMAS]],Tabla13[[RUC PROGRAMAS]:[Codificado Reportado
USD]],1,0)</f>
        <v>096860331000101</v>
      </c>
      <c r="AG312" s="6">
        <v>525953.43999999994</v>
      </c>
      <c r="AH312" s="6">
        <v>525949.47</v>
      </c>
      <c r="AI312" s="21">
        <f t="shared" si="29"/>
        <v>0.9999924518033384</v>
      </c>
      <c r="AJ312" s="26" t="str">
        <f t="shared" si="30"/>
        <v>85% a 100%</v>
      </c>
      <c r="AK312" s="6">
        <v>525953.44000000006</v>
      </c>
      <c r="AL312" s="6">
        <v>525949.47000000009</v>
      </c>
      <c r="AM312" s="5" t="s">
        <v>2668</v>
      </c>
      <c r="AN312" s="5" t="s">
        <v>1183</v>
      </c>
      <c r="AO312" s="5" t="s">
        <v>1276</v>
      </c>
      <c r="AP312" s="5" t="s">
        <v>1891</v>
      </c>
      <c r="AQ312" s="5" t="s">
        <v>1106</v>
      </c>
      <c r="AR312" s="5" t="s">
        <v>1672</v>
      </c>
      <c r="AS312" s="7">
        <v>44579.401782407404</v>
      </c>
      <c r="AT312" s="10"/>
    </row>
    <row r="313" spans="1:46" s="1" customFormat="1" ht="50" customHeight="1">
      <c r="A313" s="9">
        <v>2021</v>
      </c>
      <c r="B313" s="5" t="s">
        <v>1845</v>
      </c>
      <c r="C313" s="5" t="str">
        <f>VLOOKUP(Tabla1[[#This Row],[RUC]],[1]ENTIDADES!$A$2:$I$191,2,0)</f>
        <v>SIN GABINETE</v>
      </c>
      <c r="D313" s="5" t="s">
        <v>487</v>
      </c>
      <c r="E313" s="5" t="str">
        <f>VLOOKUP(Tabla1[[#This Row],[RUC]],[1]ENTIDADES!$A$2:$I$191,4,0)</f>
        <v>ZONA 9</v>
      </c>
      <c r="F313" s="5" t="s">
        <v>2220</v>
      </c>
      <c r="G313" s="5" t="s">
        <v>739</v>
      </c>
      <c r="H313" s="29" t="s">
        <v>2770</v>
      </c>
      <c r="I313" s="5">
        <v>3</v>
      </c>
      <c r="J313" s="4">
        <v>7</v>
      </c>
      <c r="K313" s="5" t="s">
        <v>2274</v>
      </c>
      <c r="L313" s="5" t="s">
        <v>2776</v>
      </c>
      <c r="M313" s="4">
        <v>14</v>
      </c>
      <c r="N313" s="5" t="s">
        <v>2573</v>
      </c>
      <c r="O313" s="5" t="s">
        <v>1380</v>
      </c>
      <c r="P313" s="5" t="s">
        <v>491</v>
      </c>
      <c r="Q313" s="6">
        <v>89.72</v>
      </c>
      <c r="R313" s="6">
        <v>25</v>
      </c>
      <c r="S313" s="6">
        <v>25</v>
      </c>
      <c r="T313" s="6">
        <v>25</v>
      </c>
      <c r="U313" s="6">
        <v>25</v>
      </c>
      <c r="V313" s="6">
        <v>100</v>
      </c>
      <c r="W313" s="6">
        <v>25</v>
      </c>
      <c r="X313" s="6">
        <v>25</v>
      </c>
      <c r="Y313" s="6">
        <v>25</v>
      </c>
      <c r="Z313" s="6">
        <v>25</v>
      </c>
      <c r="AA313" s="6">
        <v>100</v>
      </c>
      <c r="AB313" s="21">
        <f t="shared" si="25"/>
        <v>1</v>
      </c>
      <c r="AC313" s="23">
        <f t="shared" si="26"/>
        <v>1</v>
      </c>
      <c r="AD313" s="24" t="str">
        <f t="shared" si="27"/>
        <v>85% a 100%</v>
      </c>
      <c r="AE313" s="26" t="str">
        <f t="shared" si="28"/>
        <v>176814675000101</v>
      </c>
      <c r="AF313" s="26" t="str">
        <f>VLOOKUP(Tabla1[[#This Row],[RUC PROGRAMAS]],Tabla13[[RUC PROGRAMAS]:[Codificado Reportado
USD]],1,0)</f>
        <v>176814675000101</v>
      </c>
      <c r="AG313" s="6">
        <v>6594895.9900000002</v>
      </c>
      <c r="AH313" s="6">
        <v>6336818.7300000004</v>
      </c>
      <c r="AI313" s="21">
        <f t="shared" si="29"/>
        <v>0.96086712203022939</v>
      </c>
      <c r="AJ313" s="26" t="str">
        <f t="shared" si="30"/>
        <v>85% a 100%</v>
      </c>
      <c r="AK313" s="6">
        <v>6594895.9900000002</v>
      </c>
      <c r="AL313" s="6">
        <v>6336818.7299999995</v>
      </c>
      <c r="AM313" s="5" t="s">
        <v>743</v>
      </c>
      <c r="AN313" s="5" t="s">
        <v>1001</v>
      </c>
      <c r="AO313" s="5" t="s">
        <v>919</v>
      </c>
      <c r="AP313" s="5" t="s">
        <v>919</v>
      </c>
      <c r="AQ313" s="5" t="s">
        <v>1867</v>
      </c>
      <c r="AR313" s="5" t="s">
        <v>1786</v>
      </c>
      <c r="AS313" s="7">
        <v>44586.702071759297</v>
      </c>
      <c r="AT313" s="10"/>
    </row>
    <row r="314" spans="1:46" s="1" customFormat="1" ht="50" customHeight="1">
      <c r="A314" s="9">
        <v>2021</v>
      </c>
      <c r="B314" s="5" t="s">
        <v>1845</v>
      </c>
      <c r="C314" s="5" t="str">
        <f>VLOOKUP(Tabla1[[#This Row],[RUC]],[1]ENTIDADES!$A$2:$I$191,2,0)</f>
        <v>SIN GABINETE</v>
      </c>
      <c r="D314" s="5" t="s">
        <v>487</v>
      </c>
      <c r="E314" s="5" t="str">
        <f>VLOOKUP(Tabla1[[#This Row],[RUC]],[1]ENTIDADES!$A$2:$I$191,4,0)</f>
        <v>ZONA 9</v>
      </c>
      <c r="F314" s="5" t="s">
        <v>1631</v>
      </c>
      <c r="G314" s="5" t="s">
        <v>2594</v>
      </c>
      <c r="H314" s="29" t="s">
        <v>2771</v>
      </c>
      <c r="I314" s="5">
        <v>3</v>
      </c>
      <c r="J314" s="4">
        <v>7</v>
      </c>
      <c r="K314" s="5" t="s">
        <v>2274</v>
      </c>
      <c r="L314" s="5" t="s">
        <v>2776</v>
      </c>
      <c r="M314" s="4">
        <v>14</v>
      </c>
      <c r="N314" s="5" t="s">
        <v>2573</v>
      </c>
      <c r="O314" s="5" t="s">
        <v>2191</v>
      </c>
      <c r="P314" s="5" t="s">
        <v>175</v>
      </c>
      <c r="Q314" s="6">
        <v>0</v>
      </c>
      <c r="R314" s="6">
        <v>0</v>
      </c>
      <c r="S314" s="6">
        <v>0</v>
      </c>
      <c r="T314" s="6">
        <v>0</v>
      </c>
      <c r="U314" s="6">
        <v>0</v>
      </c>
      <c r="V314" s="6">
        <v>0</v>
      </c>
      <c r="W314" s="6">
        <v>0</v>
      </c>
      <c r="X314" s="6">
        <v>0</v>
      </c>
      <c r="Y314" s="6">
        <v>0</v>
      </c>
      <c r="Z314" s="6">
        <v>0</v>
      </c>
      <c r="AA314" s="6">
        <v>0</v>
      </c>
      <c r="AB314" s="21" t="e">
        <f t="shared" si="25"/>
        <v>#DIV/0!</v>
      </c>
      <c r="AC314" s="23" t="e">
        <f t="shared" si="26"/>
        <v>#DIV/0!</v>
      </c>
      <c r="AD314" s="24" t="e">
        <f t="shared" si="27"/>
        <v>#DIV/0!</v>
      </c>
      <c r="AE314" s="26" t="str">
        <f t="shared" si="28"/>
        <v>176814675000155</v>
      </c>
      <c r="AF314" s="26" t="e">
        <f>VLOOKUP(Tabla1[[#This Row],[RUC PROGRAMAS]],Tabla13[[RUC PROGRAMAS]:[Codificado Reportado
USD]],1,0)</f>
        <v>#N/A</v>
      </c>
      <c r="AG314" s="6">
        <v>0</v>
      </c>
      <c r="AH314" s="6">
        <v>0</v>
      </c>
      <c r="AI314" s="21" t="e">
        <f t="shared" si="29"/>
        <v>#DIV/0!</v>
      </c>
      <c r="AJ314" s="26" t="e">
        <f t="shared" si="30"/>
        <v>#DIV/0!</v>
      </c>
      <c r="AK314" s="6">
        <v>0</v>
      </c>
      <c r="AL314" s="6">
        <v>0</v>
      </c>
      <c r="AM314" s="5" t="s">
        <v>360</v>
      </c>
      <c r="AN314" s="5" t="s">
        <v>581</v>
      </c>
      <c r="AO314" s="5" t="s">
        <v>1270</v>
      </c>
      <c r="AP314" s="5" t="s">
        <v>1050</v>
      </c>
      <c r="AQ314" s="5" t="s">
        <v>1867</v>
      </c>
      <c r="AR314" s="5" t="s">
        <v>1786</v>
      </c>
      <c r="AS314" s="7">
        <v>44586.413784722201</v>
      </c>
      <c r="AT314" s="11">
        <v>44586.413009259297</v>
      </c>
    </row>
    <row r="315" spans="1:46" s="1" customFormat="1" ht="50" customHeight="1">
      <c r="A315" s="9">
        <v>2021</v>
      </c>
      <c r="B315" s="5" t="s">
        <v>1845</v>
      </c>
      <c r="C315" s="5" t="str">
        <f>VLOOKUP(Tabla1[[#This Row],[RUC]],[1]ENTIDADES!$A$2:$I$191,2,0)</f>
        <v>SIN GABINETE</v>
      </c>
      <c r="D315" s="5" t="s">
        <v>487</v>
      </c>
      <c r="E315" s="5" t="str">
        <f>VLOOKUP(Tabla1[[#This Row],[RUC]],[1]ENTIDADES!$A$2:$I$191,4,0)</f>
        <v>ZONA 9</v>
      </c>
      <c r="F315" s="5" t="s">
        <v>510</v>
      </c>
      <c r="G315" s="5" t="s">
        <v>910</v>
      </c>
      <c r="H315" s="29" t="s">
        <v>2771</v>
      </c>
      <c r="I315" s="5">
        <v>3</v>
      </c>
      <c r="J315" s="4">
        <v>7</v>
      </c>
      <c r="K315" s="5" t="s">
        <v>2274</v>
      </c>
      <c r="L315" s="5" t="s">
        <v>2776</v>
      </c>
      <c r="M315" s="4">
        <v>14</v>
      </c>
      <c r="N315" s="5" t="s">
        <v>2573</v>
      </c>
      <c r="O315" s="5" t="s">
        <v>2191</v>
      </c>
      <c r="P315" s="5" t="s">
        <v>2365</v>
      </c>
      <c r="Q315" s="6">
        <v>0</v>
      </c>
      <c r="R315" s="6">
        <v>0</v>
      </c>
      <c r="S315" s="6">
        <v>0</v>
      </c>
      <c r="T315" s="6">
        <v>0</v>
      </c>
      <c r="U315" s="6">
        <v>0</v>
      </c>
      <c r="V315" s="6">
        <v>0</v>
      </c>
      <c r="W315" s="6">
        <v>0</v>
      </c>
      <c r="X315" s="6">
        <v>0</v>
      </c>
      <c r="Y315" s="6">
        <v>0</v>
      </c>
      <c r="Z315" s="6">
        <v>0</v>
      </c>
      <c r="AA315" s="6">
        <v>0</v>
      </c>
      <c r="AB315" s="21" t="e">
        <f t="shared" si="25"/>
        <v>#DIV/0!</v>
      </c>
      <c r="AC315" s="23" t="e">
        <f t="shared" si="26"/>
        <v>#DIV/0!</v>
      </c>
      <c r="AD315" s="24" t="e">
        <f t="shared" si="27"/>
        <v>#DIV/0!</v>
      </c>
      <c r="AE315" s="26" t="str">
        <f t="shared" si="28"/>
        <v>176814675000156</v>
      </c>
      <c r="AF315" s="26" t="e">
        <f>VLOOKUP(Tabla1[[#This Row],[RUC PROGRAMAS]],Tabla13[[RUC PROGRAMAS]:[Codificado Reportado
USD]],1,0)</f>
        <v>#N/A</v>
      </c>
      <c r="AG315" s="6">
        <v>0</v>
      </c>
      <c r="AH315" s="6">
        <v>0</v>
      </c>
      <c r="AI315" s="21" t="e">
        <f t="shared" si="29"/>
        <v>#DIV/0!</v>
      </c>
      <c r="AJ315" s="26" t="e">
        <f t="shared" si="30"/>
        <v>#DIV/0!</v>
      </c>
      <c r="AK315" s="6">
        <v>0</v>
      </c>
      <c r="AL315" s="6">
        <v>0</v>
      </c>
      <c r="AM315" s="5" t="s">
        <v>2304</v>
      </c>
      <c r="AN315" s="5" t="s">
        <v>1606</v>
      </c>
      <c r="AO315" s="5" t="s">
        <v>1191</v>
      </c>
      <c r="AP315" s="5" t="s">
        <v>2490</v>
      </c>
      <c r="AQ315" s="5" t="s">
        <v>1867</v>
      </c>
      <c r="AR315" s="5" t="s">
        <v>1786</v>
      </c>
      <c r="AS315" s="7">
        <v>44586.412361111099</v>
      </c>
      <c r="AT315" s="10"/>
    </row>
    <row r="316" spans="1:46" s="1" customFormat="1" ht="50" customHeight="1">
      <c r="A316" s="9">
        <v>2021</v>
      </c>
      <c r="B316" s="5" t="s">
        <v>1845</v>
      </c>
      <c r="C316" s="5" t="str">
        <f>VLOOKUP(Tabla1[[#This Row],[RUC]],[1]ENTIDADES!$A$2:$I$191,2,0)</f>
        <v>SIN GABINETE</v>
      </c>
      <c r="D316" s="5" t="s">
        <v>487</v>
      </c>
      <c r="E316" s="5" t="str">
        <f>VLOOKUP(Tabla1[[#This Row],[RUC]],[1]ENTIDADES!$A$2:$I$191,4,0)</f>
        <v>ZONA 9</v>
      </c>
      <c r="F316" s="5" t="s">
        <v>2029</v>
      </c>
      <c r="G316" s="5" t="s">
        <v>1431</v>
      </c>
      <c r="H316" s="29" t="s">
        <v>2771</v>
      </c>
      <c r="I316" s="5">
        <v>3</v>
      </c>
      <c r="J316" s="4">
        <v>7</v>
      </c>
      <c r="K316" s="5" t="s">
        <v>2274</v>
      </c>
      <c r="L316" s="5" t="s">
        <v>2776</v>
      </c>
      <c r="M316" s="4">
        <v>14</v>
      </c>
      <c r="N316" s="5" t="s">
        <v>2573</v>
      </c>
      <c r="O316" s="5" t="s">
        <v>2651</v>
      </c>
      <c r="P316" s="5" t="s">
        <v>2125</v>
      </c>
      <c r="Q316" s="6">
        <v>82.73</v>
      </c>
      <c r="R316" s="6">
        <v>25</v>
      </c>
      <c r="S316" s="6">
        <v>25</v>
      </c>
      <c r="T316" s="6">
        <v>25</v>
      </c>
      <c r="U316" s="6">
        <v>25</v>
      </c>
      <c r="V316" s="6">
        <v>100</v>
      </c>
      <c r="W316" s="6">
        <v>15.91</v>
      </c>
      <c r="X316" s="6">
        <v>25</v>
      </c>
      <c r="Y316" s="6">
        <v>25</v>
      </c>
      <c r="Z316" s="6">
        <v>25</v>
      </c>
      <c r="AA316" s="6">
        <v>90.91</v>
      </c>
      <c r="AB316" s="21">
        <f t="shared" si="25"/>
        <v>0.90910000000000002</v>
      </c>
      <c r="AC316" s="23">
        <f t="shared" si="26"/>
        <v>0.90910000000000002</v>
      </c>
      <c r="AD316" s="24" t="str">
        <f t="shared" si="27"/>
        <v>85% a 100%</v>
      </c>
      <c r="AE316" s="26" t="str">
        <f t="shared" si="28"/>
        <v>176814675000157</v>
      </c>
      <c r="AF316" s="26" t="str">
        <f>VLOOKUP(Tabla1[[#This Row],[RUC PROGRAMAS]],Tabla13[[RUC PROGRAMAS]:[Codificado Reportado
USD]],1,0)</f>
        <v>176814675000157</v>
      </c>
      <c r="AG316" s="6">
        <v>30300159.579999998</v>
      </c>
      <c r="AH316" s="6">
        <v>28444712.66</v>
      </c>
      <c r="AI316" s="21">
        <f t="shared" si="29"/>
        <v>0.93876445056003244</v>
      </c>
      <c r="AJ316" s="26" t="str">
        <f t="shared" si="30"/>
        <v>85% a 100%</v>
      </c>
      <c r="AK316" s="6">
        <v>30300159.579999994</v>
      </c>
      <c r="AL316" s="6">
        <v>28444712.660000008</v>
      </c>
      <c r="AM316" s="5" t="s">
        <v>2056</v>
      </c>
      <c r="AN316" s="5" t="s">
        <v>2025</v>
      </c>
      <c r="AO316" s="5" t="s">
        <v>2539</v>
      </c>
      <c r="AP316" s="5" t="s">
        <v>75</v>
      </c>
      <c r="AQ316" s="5" t="s">
        <v>1867</v>
      </c>
      <c r="AR316" s="5" t="s">
        <v>1786</v>
      </c>
      <c r="AS316" s="7">
        <v>44586.7050578704</v>
      </c>
      <c r="AT316" s="10"/>
    </row>
    <row r="317" spans="1:46" s="1" customFormat="1" ht="50" customHeight="1">
      <c r="A317" s="9">
        <v>2021</v>
      </c>
      <c r="B317" s="5" t="s">
        <v>1735</v>
      </c>
      <c r="C317" s="5" t="str">
        <f>VLOOKUP(Tabla1[[#This Row],[RUC]],[1]ENTIDADES!$A$2:$I$191,2,0)</f>
        <v>GABINETE SECTORIAL SOCIAL</v>
      </c>
      <c r="D317" s="5" t="s">
        <v>1682</v>
      </c>
      <c r="E317" s="5" t="str">
        <f>VLOOKUP(Tabla1[[#This Row],[RUC]],[1]ENTIDADES!$A$2:$I$191,4,0)</f>
        <v>ZONA 9</v>
      </c>
      <c r="F317" s="5" t="s">
        <v>2220</v>
      </c>
      <c r="G317" s="5" t="s">
        <v>739</v>
      </c>
      <c r="H317" s="29" t="s">
        <v>2770</v>
      </c>
      <c r="I317" s="5">
        <v>3</v>
      </c>
      <c r="J317" s="4">
        <v>7</v>
      </c>
      <c r="K317" s="5" t="s">
        <v>2274</v>
      </c>
      <c r="L317" s="5" t="s">
        <v>2776</v>
      </c>
      <c r="M317" s="4">
        <v>14</v>
      </c>
      <c r="N317" s="5" t="s">
        <v>2573</v>
      </c>
      <c r="O317" s="5" t="s">
        <v>706</v>
      </c>
      <c r="P317" s="5" t="s">
        <v>2223</v>
      </c>
      <c r="Q317" s="6">
        <v>98.84</v>
      </c>
      <c r="R317" s="6">
        <v>0.23</v>
      </c>
      <c r="S317" s="6">
        <v>0.27</v>
      </c>
      <c r="T317" s="6">
        <v>0.25</v>
      </c>
      <c r="U317" s="6">
        <v>0.25</v>
      </c>
      <c r="V317" s="6">
        <v>1</v>
      </c>
      <c r="W317" s="6">
        <v>0.2</v>
      </c>
      <c r="X317" s="6">
        <v>0.23</v>
      </c>
      <c r="Y317" s="6">
        <v>0.22</v>
      </c>
      <c r="Z317" s="6">
        <v>0.28000000000000003</v>
      </c>
      <c r="AA317" s="6">
        <v>0.93</v>
      </c>
      <c r="AB317" s="21">
        <f t="shared" si="25"/>
        <v>0.93</v>
      </c>
      <c r="AC317" s="23">
        <f t="shared" si="26"/>
        <v>0.93</v>
      </c>
      <c r="AD317" s="24" t="str">
        <f t="shared" si="27"/>
        <v>85% a 100%</v>
      </c>
      <c r="AE317" s="26" t="str">
        <f t="shared" si="28"/>
        <v>176814314000101</v>
      </c>
      <c r="AF317" s="26" t="str">
        <f>VLOOKUP(Tabla1[[#This Row],[RUC PROGRAMAS]],Tabla13[[RUC PROGRAMAS]:[Codificado Reportado
USD]],1,0)</f>
        <v>176814314000101</v>
      </c>
      <c r="AG317" s="6">
        <v>3827516.46</v>
      </c>
      <c r="AH317" s="6">
        <v>3682135</v>
      </c>
      <c r="AI317" s="21">
        <f t="shared" si="29"/>
        <v>0.96201676425971527</v>
      </c>
      <c r="AJ317" s="26" t="str">
        <f t="shared" si="30"/>
        <v>85% a 100%</v>
      </c>
      <c r="AK317" s="6">
        <v>3827516.4600000004</v>
      </c>
      <c r="AL317" s="6">
        <v>3682135.0000000005</v>
      </c>
      <c r="AM317" s="5" t="s">
        <v>521</v>
      </c>
      <c r="AN317" s="5" t="s">
        <v>362</v>
      </c>
      <c r="AO317" s="5" t="s">
        <v>362</v>
      </c>
      <c r="AP317" s="5" t="s">
        <v>1250</v>
      </c>
      <c r="AQ317" s="5" t="s">
        <v>454</v>
      </c>
      <c r="AR317" s="5" t="s">
        <v>281</v>
      </c>
      <c r="AS317" s="7">
        <v>44587.755104166703</v>
      </c>
      <c r="AT317" s="10"/>
    </row>
    <row r="318" spans="1:46" s="1" customFormat="1" ht="50" customHeight="1">
      <c r="A318" s="9">
        <v>2021</v>
      </c>
      <c r="B318" s="5" t="s">
        <v>1735</v>
      </c>
      <c r="C318" s="5" t="str">
        <f>VLOOKUP(Tabla1[[#This Row],[RUC]],[1]ENTIDADES!$A$2:$I$191,2,0)</f>
        <v>GABINETE SECTORIAL SOCIAL</v>
      </c>
      <c r="D318" s="5" t="s">
        <v>1682</v>
      </c>
      <c r="E318" s="5" t="str">
        <f>VLOOKUP(Tabla1[[#This Row],[RUC]],[1]ENTIDADES!$A$2:$I$191,4,0)</f>
        <v>ZONA 9</v>
      </c>
      <c r="F318" s="5" t="s">
        <v>257</v>
      </c>
      <c r="G318" s="5" t="s">
        <v>2652</v>
      </c>
      <c r="H318" s="29" t="s">
        <v>2771</v>
      </c>
      <c r="I318" s="5">
        <v>1</v>
      </c>
      <c r="J318" s="4">
        <v>1</v>
      </c>
      <c r="K318" s="5" t="s">
        <v>55</v>
      </c>
      <c r="L318" s="5" t="s">
        <v>2773</v>
      </c>
      <c r="M318" s="4">
        <v>6</v>
      </c>
      <c r="N318" s="5" t="s">
        <v>2744</v>
      </c>
      <c r="O318" s="5" t="s">
        <v>440</v>
      </c>
      <c r="P318" s="5" t="s">
        <v>2553</v>
      </c>
      <c r="Q318" s="6">
        <v>0</v>
      </c>
      <c r="R318" s="6">
        <v>0</v>
      </c>
      <c r="S318" s="6">
        <v>0</v>
      </c>
      <c r="T318" s="6">
        <v>0</v>
      </c>
      <c r="U318" s="6">
        <v>0</v>
      </c>
      <c r="V318" s="6">
        <v>0</v>
      </c>
      <c r="W318" s="6">
        <v>0</v>
      </c>
      <c r="X318" s="6">
        <v>0</v>
      </c>
      <c r="Y318" s="6">
        <v>0</v>
      </c>
      <c r="Z318" s="6">
        <v>0</v>
      </c>
      <c r="AA318" s="6">
        <v>0</v>
      </c>
      <c r="AB318" s="21" t="e">
        <f t="shared" si="25"/>
        <v>#DIV/0!</v>
      </c>
      <c r="AC318" s="23" t="e">
        <f t="shared" si="26"/>
        <v>#DIV/0!</v>
      </c>
      <c r="AD318" s="24" t="e">
        <f t="shared" si="27"/>
        <v>#DIV/0!</v>
      </c>
      <c r="AE318" s="26" t="str">
        <f t="shared" si="28"/>
        <v>176814314000175</v>
      </c>
      <c r="AF318" s="26" t="e">
        <f>VLOOKUP(Tabla1[[#This Row],[RUC PROGRAMAS]],Tabla13[[RUC PROGRAMAS]:[Codificado Reportado
USD]],1,0)</f>
        <v>#N/A</v>
      </c>
      <c r="AG318" s="6">
        <v>0</v>
      </c>
      <c r="AH318" s="6">
        <v>0</v>
      </c>
      <c r="AI318" s="21" t="e">
        <f t="shared" si="29"/>
        <v>#DIV/0!</v>
      </c>
      <c r="AJ318" s="26" t="e">
        <f t="shared" si="30"/>
        <v>#DIV/0!</v>
      </c>
      <c r="AK318" s="6">
        <v>0</v>
      </c>
      <c r="AL318" s="6">
        <v>0</v>
      </c>
      <c r="AM318" s="5" t="s">
        <v>178</v>
      </c>
      <c r="AN318" s="5" t="s">
        <v>178</v>
      </c>
      <c r="AO318" s="5" t="s">
        <v>178</v>
      </c>
      <c r="AP318" s="5" t="s">
        <v>2634</v>
      </c>
      <c r="AQ318" s="5" t="s">
        <v>454</v>
      </c>
      <c r="AR318" s="5" t="s">
        <v>281</v>
      </c>
      <c r="AS318" s="7">
        <v>44587.7553819444</v>
      </c>
      <c r="AT318" s="10"/>
    </row>
    <row r="319" spans="1:46" s="1" customFormat="1" ht="50" customHeight="1">
      <c r="A319" s="9">
        <v>2021</v>
      </c>
      <c r="B319" s="5" t="s">
        <v>665</v>
      </c>
      <c r="C319" s="5" t="str">
        <f>VLOOKUP(Tabla1[[#This Row],[RUC]],[1]ENTIDADES!$A$2:$I$191,2,0)</f>
        <v>GABINETE SECTORIAL PRODUCTIVO</v>
      </c>
      <c r="D319" s="5" t="s">
        <v>520</v>
      </c>
      <c r="E319" s="5" t="str">
        <f>VLOOKUP(Tabla1[[#This Row],[RUC]],[1]ENTIDADES!$A$2:$I$191,4,0)</f>
        <v>ZONA 9</v>
      </c>
      <c r="F319" s="5" t="s">
        <v>2220</v>
      </c>
      <c r="G319" s="5" t="s">
        <v>739</v>
      </c>
      <c r="H319" s="29" t="s">
        <v>2770</v>
      </c>
      <c r="I319" s="5">
        <v>3</v>
      </c>
      <c r="J319" s="4">
        <v>7</v>
      </c>
      <c r="K319" s="5" t="s">
        <v>2274</v>
      </c>
      <c r="L319" s="5" t="s">
        <v>2776</v>
      </c>
      <c r="M319" s="4">
        <v>14</v>
      </c>
      <c r="N319" s="5" t="s">
        <v>2573</v>
      </c>
      <c r="O319" s="5" t="s">
        <v>586</v>
      </c>
      <c r="P319" s="5" t="s">
        <v>2125</v>
      </c>
      <c r="Q319" s="6">
        <v>100</v>
      </c>
      <c r="R319" s="6">
        <v>25</v>
      </c>
      <c r="S319" s="6">
        <v>25</v>
      </c>
      <c r="T319" s="6">
        <v>25</v>
      </c>
      <c r="U319" s="6">
        <v>25</v>
      </c>
      <c r="V319" s="6">
        <v>100</v>
      </c>
      <c r="W319" s="6">
        <v>25</v>
      </c>
      <c r="X319" s="6">
        <v>25</v>
      </c>
      <c r="Y319" s="6">
        <v>25</v>
      </c>
      <c r="Z319" s="6">
        <v>25</v>
      </c>
      <c r="AA319" s="6">
        <v>100</v>
      </c>
      <c r="AB319" s="21">
        <f t="shared" si="25"/>
        <v>1</v>
      </c>
      <c r="AC319" s="23">
        <f t="shared" si="26"/>
        <v>1</v>
      </c>
      <c r="AD319" s="24" t="str">
        <f t="shared" si="27"/>
        <v>85% a 100%</v>
      </c>
      <c r="AE319" s="26" t="str">
        <f t="shared" si="28"/>
        <v>176814152000101</v>
      </c>
      <c r="AF319" s="26" t="str">
        <f>VLOOKUP(Tabla1[[#This Row],[RUC PROGRAMAS]],Tabla13[[RUC PROGRAMAS]:[Codificado Reportado
USD]],1,0)</f>
        <v>176814152000101</v>
      </c>
      <c r="AG319" s="6">
        <v>538833.38</v>
      </c>
      <c r="AH319" s="6">
        <v>529548.54</v>
      </c>
      <c r="AI319" s="21">
        <f t="shared" si="29"/>
        <v>0.98276862506179563</v>
      </c>
      <c r="AJ319" s="26" t="str">
        <f t="shared" si="30"/>
        <v>85% a 100%</v>
      </c>
      <c r="AK319" s="6">
        <v>538833.38</v>
      </c>
      <c r="AL319" s="6">
        <v>529548.53999999992</v>
      </c>
      <c r="AM319" s="5" t="s">
        <v>2188</v>
      </c>
      <c r="AN319" s="5" t="s">
        <v>153</v>
      </c>
      <c r="AO319" s="5" t="s">
        <v>1417</v>
      </c>
      <c r="AP319" s="5" t="s">
        <v>883</v>
      </c>
      <c r="AQ319" s="5" t="s">
        <v>394</v>
      </c>
      <c r="AR319" s="5" t="s">
        <v>2</v>
      </c>
      <c r="AS319" s="7">
        <v>44589.546585648102</v>
      </c>
      <c r="AT319" s="10"/>
    </row>
    <row r="320" spans="1:46" s="1" customFormat="1" ht="50" customHeight="1">
      <c r="A320" s="9">
        <v>2021</v>
      </c>
      <c r="B320" s="5" t="s">
        <v>665</v>
      </c>
      <c r="C320" s="5" t="str">
        <f>VLOOKUP(Tabla1[[#This Row],[RUC]],[1]ENTIDADES!$A$2:$I$191,2,0)</f>
        <v>GABINETE SECTORIAL PRODUCTIVO</v>
      </c>
      <c r="D320" s="5" t="s">
        <v>520</v>
      </c>
      <c r="E320" s="5" t="str">
        <f>VLOOKUP(Tabla1[[#This Row],[RUC]],[1]ENTIDADES!$A$2:$I$191,4,0)</f>
        <v>ZONA 9</v>
      </c>
      <c r="F320" s="5" t="s">
        <v>1631</v>
      </c>
      <c r="G320" s="5" t="s">
        <v>2336</v>
      </c>
      <c r="H320" s="29" t="s">
        <v>2771</v>
      </c>
      <c r="I320" s="5">
        <v>2</v>
      </c>
      <c r="J320" s="4">
        <v>5</v>
      </c>
      <c r="K320" s="5" t="s">
        <v>2602</v>
      </c>
      <c r="L320" s="5" t="s">
        <v>2772</v>
      </c>
      <c r="M320" s="4">
        <v>2</v>
      </c>
      <c r="N320" s="5" t="s">
        <v>570</v>
      </c>
      <c r="O320" s="5" t="s">
        <v>1680</v>
      </c>
      <c r="P320" s="5" t="s">
        <v>227</v>
      </c>
      <c r="Q320" s="6">
        <v>25</v>
      </c>
      <c r="R320" s="6">
        <v>5</v>
      </c>
      <c r="S320" s="6">
        <v>5</v>
      </c>
      <c r="T320" s="6">
        <v>7</v>
      </c>
      <c r="U320" s="6">
        <v>7</v>
      </c>
      <c r="V320" s="6">
        <v>24</v>
      </c>
      <c r="W320" s="6">
        <v>4</v>
      </c>
      <c r="X320" s="6">
        <v>8</v>
      </c>
      <c r="Y320" s="6">
        <v>6</v>
      </c>
      <c r="Z320" s="6">
        <v>8</v>
      </c>
      <c r="AA320" s="6">
        <v>26</v>
      </c>
      <c r="AB320" s="21">
        <f t="shared" si="25"/>
        <v>1.0833333333333333</v>
      </c>
      <c r="AC320" s="23">
        <f t="shared" si="26"/>
        <v>1</v>
      </c>
      <c r="AD320" s="24" t="str">
        <f t="shared" si="27"/>
        <v>85% a 100%</v>
      </c>
      <c r="AE320" s="26" t="str">
        <f t="shared" si="28"/>
        <v>176814152000155</v>
      </c>
      <c r="AF320" s="26" t="str">
        <f>VLOOKUP(Tabla1[[#This Row],[RUC PROGRAMAS]],Tabla13[[RUC PROGRAMAS]:[Codificado Reportado
USD]],1,0)</f>
        <v>176814152000155</v>
      </c>
      <c r="AG320" s="6">
        <v>990835.18</v>
      </c>
      <c r="AH320" s="6">
        <v>975961.04</v>
      </c>
      <c r="AI320" s="21">
        <f t="shared" si="29"/>
        <v>0.98498828029097629</v>
      </c>
      <c r="AJ320" s="26" t="str">
        <f t="shared" si="30"/>
        <v>85% a 100%</v>
      </c>
      <c r="AK320" s="6">
        <v>990835.18</v>
      </c>
      <c r="AL320" s="6">
        <v>975961.04</v>
      </c>
      <c r="AM320" s="5" t="s">
        <v>1578</v>
      </c>
      <c r="AN320" s="5" t="s">
        <v>339</v>
      </c>
      <c r="AO320" s="5" t="s">
        <v>703</v>
      </c>
      <c r="AP320" s="5" t="s">
        <v>731</v>
      </c>
      <c r="AQ320" s="5" t="s">
        <v>394</v>
      </c>
      <c r="AR320" s="5" t="s">
        <v>2</v>
      </c>
      <c r="AS320" s="7">
        <v>44589.5481828704</v>
      </c>
      <c r="AT320" s="10"/>
    </row>
    <row r="321" spans="1:46" s="1" customFormat="1" ht="50" customHeight="1">
      <c r="A321" s="9">
        <v>2021</v>
      </c>
      <c r="B321" s="5" t="s">
        <v>1825</v>
      </c>
      <c r="C321" s="5" t="str">
        <f>VLOOKUP(Tabla1[[#This Row],[RUC]],[1]ENTIDADES!$A$2:$I$191,2,0)</f>
        <v>GABINETE SECTORIAL ECONÓMICO</v>
      </c>
      <c r="D321" s="5" t="s">
        <v>661</v>
      </c>
      <c r="E321" s="5" t="str">
        <f>VLOOKUP(Tabla1[[#This Row],[RUC]],[1]ENTIDADES!$A$2:$I$191,4,0)</f>
        <v>ZONA 9</v>
      </c>
      <c r="F321" s="5" t="s">
        <v>2220</v>
      </c>
      <c r="G321" s="5" t="s">
        <v>739</v>
      </c>
      <c r="H321" s="29" t="s">
        <v>2770</v>
      </c>
      <c r="I321" s="5">
        <v>3</v>
      </c>
      <c r="J321" s="4">
        <v>7</v>
      </c>
      <c r="K321" s="5" t="s">
        <v>2274</v>
      </c>
      <c r="L321" s="5" t="s">
        <v>2776</v>
      </c>
      <c r="M321" s="4">
        <v>14</v>
      </c>
      <c r="N321" s="5" t="s">
        <v>2573</v>
      </c>
      <c r="O321" s="5" t="s">
        <v>606</v>
      </c>
      <c r="P321" s="5" t="s">
        <v>2674</v>
      </c>
      <c r="Q321" s="6">
        <v>100</v>
      </c>
      <c r="R321" s="6">
        <v>25</v>
      </c>
      <c r="S321" s="6">
        <v>25</v>
      </c>
      <c r="T321" s="6">
        <v>25</v>
      </c>
      <c r="U321" s="6">
        <v>25</v>
      </c>
      <c r="V321" s="6">
        <v>100</v>
      </c>
      <c r="W321" s="6">
        <v>25</v>
      </c>
      <c r="X321" s="6">
        <v>25</v>
      </c>
      <c r="Y321" s="6">
        <v>25</v>
      </c>
      <c r="Z321" s="6">
        <v>25</v>
      </c>
      <c r="AA321" s="6">
        <v>100</v>
      </c>
      <c r="AB321" s="21">
        <f t="shared" si="25"/>
        <v>1</v>
      </c>
      <c r="AC321" s="23">
        <f t="shared" si="26"/>
        <v>1</v>
      </c>
      <c r="AD321" s="24" t="str">
        <f t="shared" si="27"/>
        <v>85% a 100%</v>
      </c>
      <c r="AE321" s="26" t="str">
        <f t="shared" si="28"/>
        <v>176814365000101</v>
      </c>
      <c r="AF321" s="26" t="str">
        <f>VLOOKUP(Tabla1[[#This Row],[RUC PROGRAMAS]],Tabla13[[RUC PROGRAMAS]:[Codificado Reportado
USD]],1,0)</f>
        <v>176814365000101</v>
      </c>
      <c r="AG321" s="6">
        <v>2638826.9</v>
      </c>
      <c r="AH321" s="6">
        <v>2629231</v>
      </c>
      <c r="AI321" s="21">
        <f t="shared" si="29"/>
        <v>0.99636357352579663</v>
      </c>
      <c r="AJ321" s="26" t="str">
        <f t="shared" si="30"/>
        <v>85% a 100%</v>
      </c>
      <c r="AK321" s="6">
        <v>2638826.9000000004</v>
      </c>
      <c r="AL321" s="6">
        <v>2629231.0000000009</v>
      </c>
      <c r="AM321" s="5" t="s">
        <v>2698</v>
      </c>
      <c r="AN321" s="5" t="s">
        <v>2659</v>
      </c>
      <c r="AO321" s="5" t="s">
        <v>2659</v>
      </c>
      <c r="AP321" s="5" t="s">
        <v>2688</v>
      </c>
      <c r="AQ321" s="5" t="s">
        <v>995</v>
      </c>
      <c r="AR321" s="5" t="s">
        <v>1775</v>
      </c>
      <c r="AS321" s="7">
        <v>44589.654039351903</v>
      </c>
      <c r="AT321" s="10"/>
    </row>
    <row r="322" spans="1:46" s="1" customFormat="1" ht="50" customHeight="1">
      <c r="A322" s="9">
        <v>2021</v>
      </c>
      <c r="B322" s="5" t="s">
        <v>1825</v>
      </c>
      <c r="C322" s="5" t="str">
        <f>VLOOKUP(Tabla1[[#This Row],[RUC]],[1]ENTIDADES!$A$2:$I$191,2,0)</f>
        <v>GABINETE SECTORIAL ECONÓMICO</v>
      </c>
      <c r="D322" s="5" t="s">
        <v>661</v>
      </c>
      <c r="E322" s="5" t="str">
        <f>VLOOKUP(Tabla1[[#This Row],[RUC]],[1]ENTIDADES!$A$2:$I$191,4,0)</f>
        <v>ZONA 9</v>
      </c>
      <c r="F322" s="5" t="s">
        <v>1631</v>
      </c>
      <c r="G322" s="5" t="s">
        <v>871</v>
      </c>
      <c r="H322" s="29" t="s">
        <v>2771</v>
      </c>
      <c r="I322" s="5">
        <v>2</v>
      </c>
      <c r="J322" s="4">
        <v>5</v>
      </c>
      <c r="K322" s="5" t="s">
        <v>2602</v>
      </c>
      <c r="L322" s="5" t="s">
        <v>2772</v>
      </c>
      <c r="M322" s="4">
        <v>4</v>
      </c>
      <c r="N322" s="5" t="s">
        <v>1840</v>
      </c>
      <c r="O322" s="5" t="s">
        <v>2120</v>
      </c>
      <c r="P322" s="5" t="s">
        <v>1592</v>
      </c>
      <c r="Q322" s="6">
        <v>100</v>
      </c>
      <c r="R322" s="6">
        <v>25</v>
      </c>
      <c r="S322" s="6">
        <v>25</v>
      </c>
      <c r="T322" s="6">
        <v>25</v>
      </c>
      <c r="U322" s="6">
        <v>25</v>
      </c>
      <c r="V322" s="6">
        <v>100</v>
      </c>
      <c r="W322" s="6">
        <v>25</v>
      </c>
      <c r="X322" s="6">
        <v>25</v>
      </c>
      <c r="Y322" s="6">
        <v>25</v>
      </c>
      <c r="Z322" s="6">
        <v>25</v>
      </c>
      <c r="AA322" s="6">
        <v>100</v>
      </c>
      <c r="AB322" s="21">
        <f t="shared" ref="AB322:AB385" si="31">AA322/V322</f>
        <v>1</v>
      </c>
      <c r="AC322" s="23">
        <f t="shared" ref="AC322:AC385" si="32">IF(AB322&gt;=100%,1,AB322)</f>
        <v>1</v>
      </c>
      <c r="AD322" s="24" t="str">
        <f t="shared" ref="AD322:AD385" si="33">IF(AB322&gt;=85%,"85% a 100%",IF(AND(AB322&gt;=70%,AB322&lt;85%),"70% a 84,99%","0% a 69,99%"))</f>
        <v>85% a 100%</v>
      </c>
      <c r="AE322" s="26" t="str">
        <f t="shared" ref="AE322:AE385" si="34">CONCATENATE(B322,F322)</f>
        <v>176814365000155</v>
      </c>
      <c r="AF322" s="26" t="str">
        <f>VLOOKUP(Tabla1[[#This Row],[RUC PROGRAMAS]],Tabla13[[RUC PROGRAMAS]:[Codificado Reportado
USD]],1,0)</f>
        <v>176814365000155</v>
      </c>
      <c r="AG322" s="6">
        <v>2498612.11</v>
      </c>
      <c r="AH322" s="6">
        <v>2498612.11</v>
      </c>
      <c r="AI322" s="21">
        <f t="shared" ref="AI322:AI385" si="35">AH322/AG322</f>
        <v>1</v>
      </c>
      <c r="AJ322" s="26" t="str">
        <f t="shared" ref="AJ322:AJ385" si="36">IF(AI322&gt;=85%,"85% a 100%",IF(AND(AI322&gt;=70%,AI322&lt;85%),"70% a 84,99%","0% a 69,99%"))</f>
        <v>85% a 100%</v>
      </c>
      <c r="AK322" s="6">
        <v>2498612.1100000003</v>
      </c>
      <c r="AL322" s="6">
        <v>2498612.1100000003</v>
      </c>
      <c r="AM322" s="5" t="s">
        <v>1157</v>
      </c>
      <c r="AN322" s="5" t="s">
        <v>1219</v>
      </c>
      <c r="AO322" s="5" t="s">
        <v>2576</v>
      </c>
      <c r="AP322" s="5" t="s">
        <v>2528</v>
      </c>
      <c r="AQ322" s="5" t="s">
        <v>995</v>
      </c>
      <c r="AR322" s="5" t="s">
        <v>1775</v>
      </c>
      <c r="AS322" s="7">
        <v>44589.654791666697</v>
      </c>
      <c r="AT322" s="10"/>
    </row>
    <row r="323" spans="1:46" s="1" customFormat="1" ht="50" customHeight="1">
      <c r="A323" s="9">
        <v>2021</v>
      </c>
      <c r="B323" s="5" t="s">
        <v>1825</v>
      </c>
      <c r="C323" s="5" t="str">
        <f>VLOOKUP(Tabla1[[#This Row],[RUC]],[1]ENTIDADES!$A$2:$I$191,2,0)</f>
        <v>GABINETE SECTORIAL ECONÓMICO</v>
      </c>
      <c r="D323" s="5" t="s">
        <v>661</v>
      </c>
      <c r="E323" s="5" t="str">
        <f>VLOOKUP(Tabla1[[#This Row],[RUC]],[1]ENTIDADES!$A$2:$I$191,4,0)</f>
        <v>ZONA 9</v>
      </c>
      <c r="F323" s="5" t="s">
        <v>510</v>
      </c>
      <c r="G323" s="5" t="s">
        <v>1478</v>
      </c>
      <c r="H323" s="29" t="s">
        <v>2771</v>
      </c>
      <c r="I323" s="5">
        <v>3</v>
      </c>
      <c r="J323" s="4">
        <v>8</v>
      </c>
      <c r="K323" s="5" t="s">
        <v>1534</v>
      </c>
      <c r="L323" s="5" t="s">
        <v>2776</v>
      </c>
      <c r="M323" s="4">
        <v>15</v>
      </c>
      <c r="N323" s="5" t="s">
        <v>409</v>
      </c>
      <c r="O323" s="5" t="s">
        <v>2151</v>
      </c>
      <c r="P323" s="5" t="s">
        <v>1410</v>
      </c>
      <c r="Q323" s="6">
        <v>100</v>
      </c>
      <c r="R323" s="6">
        <v>25</v>
      </c>
      <c r="S323" s="6">
        <v>25</v>
      </c>
      <c r="T323" s="6">
        <v>25</v>
      </c>
      <c r="U323" s="6">
        <v>25</v>
      </c>
      <c r="V323" s="6">
        <v>100</v>
      </c>
      <c r="W323" s="6">
        <v>25</v>
      </c>
      <c r="X323" s="6">
        <v>25</v>
      </c>
      <c r="Y323" s="6">
        <v>25</v>
      </c>
      <c r="Z323" s="6">
        <v>24.9</v>
      </c>
      <c r="AA323" s="6">
        <v>99.9</v>
      </c>
      <c r="AB323" s="21">
        <f t="shared" si="31"/>
        <v>0.99900000000000011</v>
      </c>
      <c r="AC323" s="23">
        <f t="shared" si="32"/>
        <v>0.99900000000000011</v>
      </c>
      <c r="AD323" s="24" t="str">
        <f t="shared" si="33"/>
        <v>85% a 100%</v>
      </c>
      <c r="AE323" s="26" t="str">
        <f t="shared" si="34"/>
        <v>176814365000156</v>
      </c>
      <c r="AF323" s="26" t="str">
        <f>VLOOKUP(Tabla1[[#This Row],[RUC PROGRAMAS]],Tabla13[[RUC PROGRAMAS]:[Codificado Reportado
USD]],1,0)</f>
        <v>176814365000156</v>
      </c>
      <c r="AG323" s="6">
        <v>1652213.75</v>
      </c>
      <c r="AH323" s="6">
        <v>1651153.25</v>
      </c>
      <c r="AI323" s="21">
        <f t="shared" si="35"/>
        <v>0.99935813389762673</v>
      </c>
      <c r="AJ323" s="26" t="str">
        <f t="shared" si="36"/>
        <v>85% a 100%</v>
      </c>
      <c r="AK323" s="6">
        <v>1652213.75</v>
      </c>
      <c r="AL323" s="6">
        <v>1651153.25</v>
      </c>
      <c r="AM323" s="5" t="s">
        <v>1619</v>
      </c>
      <c r="AN323" s="5" t="s">
        <v>2041</v>
      </c>
      <c r="AO323" s="5" t="s">
        <v>2234</v>
      </c>
      <c r="AP323" s="5" t="s">
        <v>2456</v>
      </c>
      <c r="AQ323" s="5" t="s">
        <v>995</v>
      </c>
      <c r="AR323" s="5" t="s">
        <v>1775</v>
      </c>
      <c r="AS323" s="7">
        <v>44592.581226851798</v>
      </c>
      <c r="AT323" s="10"/>
    </row>
    <row r="324" spans="1:46" s="1" customFormat="1" ht="50" customHeight="1">
      <c r="A324" s="9">
        <v>2021</v>
      </c>
      <c r="B324" s="5" t="s">
        <v>1825</v>
      </c>
      <c r="C324" s="5" t="str">
        <f>VLOOKUP(Tabla1[[#This Row],[RUC]],[1]ENTIDADES!$A$2:$I$191,2,0)</f>
        <v>GABINETE SECTORIAL ECONÓMICO</v>
      </c>
      <c r="D324" s="5" t="s">
        <v>661</v>
      </c>
      <c r="E324" s="5" t="str">
        <f>VLOOKUP(Tabla1[[#This Row],[RUC]],[1]ENTIDADES!$A$2:$I$191,4,0)</f>
        <v>ZONA 9</v>
      </c>
      <c r="F324" s="5" t="s">
        <v>2029</v>
      </c>
      <c r="G324" s="5" t="s">
        <v>1030</v>
      </c>
      <c r="H324" s="29" t="s">
        <v>2771</v>
      </c>
      <c r="I324" s="5">
        <v>2</v>
      </c>
      <c r="J324" s="4">
        <v>5</v>
      </c>
      <c r="K324" s="5" t="s">
        <v>2602</v>
      </c>
      <c r="L324" s="5" t="s">
        <v>2772</v>
      </c>
      <c r="M324" s="4">
        <v>4</v>
      </c>
      <c r="N324" s="5" t="s">
        <v>1840</v>
      </c>
      <c r="O324" s="5" t="s">
        <v>1781</v>
      </c>
      <c r="P324" s="5" t="s">
        <v>2540</v>
      </c>
      <c r="Q324" s="6">
        <v>100</v>
      </c>
      <c r="R324" s="6">
        <v>25</v>
      </c>
      <c r="S324" s="6">
        <v>25</v>
      </c>
      <c r="T324" s="6">
        <v>25</v>
      </c>
      <c r="U324" s="6">
        <v>25</v>
      </c>
      <c r="V324" s="6">
        <v>100</v>
      </c>
      <c r="W324" s="6">
        <v>21.72</v>
      </c>
      <c r="X324" s="6">
        <v>16.350000000000001</v>
      </c>
      <c r="Y324" s="6">
        <v>16.510000000000002</v>
      </c>
      <c r="Z324" s="6">
        <v>10.220000000000001</v>
      </c>
      <c r="AA324" s="6">
        <v>64.8</v>
      </c>
      <c r="AB324" s="21">
        <f t="shared" si="31"/>
        <v>0.64800000000000002</v>
      </c>
      <c r="AC324" s="23">
        <f t="shared" si="32"/>
        <v>0.64800000000000002</v>
      </c>
      <c r="AD324" s="24" t="str">
        <f t="shared" si="33"/>
        <v>0% a 69,99%</v>
      </c>
      <c r="AE324" s="26" t="str">
        <f t="shared" si="34"/>
        <v>176814365000157</v>
      </c>
      <c r="AF324" s="26" t="str">
        <f>VLOOKUP(Tabla1[[#This Row],[RUC PROGRAMAS]],Tabla13[[RUC PROGRAMAS]:[Codificado Reportado
USD]],1,0)</f>
        <v>176814365000157</v>
      </c>
      <c r="AG324" s="6">
        <v>842457.32</v>
      </c>
      <c r="AH324" s="6">
        <v>842457.32</v>
      </c>
      <c r="AI324" s="21">
        <f t="shared" si="35"/>
        <v>1</v>
      </c>
      <c r="AJ324" s="26" t="str">
        <f t="shared" si="36"/>
        <v>85% a 100%</v>
      </c>
      <c r="AK324" s="6">
        <v>842457.32000000007</v>
      </c>
      <c r="AL324" s="6">
        <v>842457.32000000007</v>
      </c>
      <c r="AM324" s="5" t="s">
        <v>2530</v>
      </c>
      <c r="AN324" s="5" t="s">
        <v>1412</v>
      </c>
      <c r="AO324" s="5" t="s">
        <v>1484</v>
      </c>
      <c r="AP324" s="5" t="s">
        <v>2609</v>
      </c>
      <c r="AQ324" s="5" t="s">
        <v>995</v>
      </c>
      <c r="AR324" s="5" t="s">
        <v>1775</v>
      </c>
      <c r="AS324" s="7">
        <v>44589.668981481504</v>
      </c>
      <c r="AT324" s="10"/>
    </row>
    <row r="325" spans="1:46" s="1" customFormat="1" ht="50" customHeight="1">
      <c r="A325" s="9">
        <v>2021</v>
      </c>
      <c r="B325" s="5" t="s">
        <v>1878</v>
      </c>
      <c r="C325" s="5" t="str">
        <f>VLOOKUP(Tabla1[[#This Row],[RUC]],[1]ENTIDADES!$A$2:$I$191,2,0)</f>
        <v>GABINETE SECTORIAL ECONÓMICO</v>
      </c>
      <c r="D325" s="5" t="s">
        <v>1885</v>
      </c>
      <c r="E325" s="5" t="str">
        <f>VLOOKUP(Tabla1[[#This Row],[RUC]],[1]ENTIDADES!$A$2:$I$191,4,0)</f>
        <v>ZONA 9</v>
      </c>
      <c r="F325" s="5" t="s">
        <v>2220</v>
      </c>
      <c r="G325" s="5" t="s">
        <v>739</v>
      </c>
      <c r="H325" s="29" t="s">
        <v>2770</v>
      </c>
      <c r="I325" s="5">
        <v>3</v>
      </c>
      <c r="J325" s="4">
        <v>7</v>
      </c>
      <c r="K325" s="5" t="s">
        <v>2274</v>
      </c>
      <c r="L325" s="5" t="s">
        <v>2776</v>
      </c>
      <c r="M325" s="4">
        <v>14</v>
      </c>
      <c r="N325" s="5" t="s">
        <v>2573</v>
      </c>
      <c r="O325" s="5" t="s">
        <v>2185</v>
      </c>
      <c r="P325" s="5" t="s">
        <v>2125</v>
      </c>
      <c r="Q325" s="6">
        <v>100</v>
      </c>
      <c r="R325" s="6">
        <v>25</v>
      </c>
      <c r="S325" s="6">
        <v>25</v>
      </c>
      <c r="T325" s="6">
        <v>25</v>
      </c>
      <c r="U325" s="6">
        <v>25</v>
      </c>
      <c r="V325" s="6">
        <v>100</v>
      </c>
      <c r="W325" s="6">
        <v>25</v>
      </c>
      <c r="X325" s="6">
        <v>25</v>
      </c>
      <c r="Y325" s="6">
        <v>25</v>
      </c>
      <c r="Z325" s="6">
        <v>25</v>
      </c>
      <c r="AA325" s="6">
        <v>100</v>
      </c>
      <c r="AB325" s="21">
        <f t="shared" si="31"/>
        <v>1</v>
      </c>
      <c r="AC325" s="23">
        <f t="shared" si="32"/>
        <v>1</v>
      </c>
      <c r="AD325" s="24" t="str">
        <f t="shared" si="33"/>
        <v>85% a 100%</v>
      </c>
      <c r="AE325" s="26" t="str">
        <f t="shared" si="34"/>
        <v>176001321000101</v>
      </c>
      <c r="AF325" s="26" t="str">
        <f>VLOOKUP(Tabla1[[#This Row],[RUC PROGRAMAS]],Tabla13[[RUC PROGRAMAS]:[Codificado Reportado
USD]],1,0)</f>
        <v>176001321000101</v>
      </c>
      <c r="AG325" s="6">
        <v>44348719.140000001</v>
      </c>
      <c r="AH325" s="6">
        <v>43918622.200000003</v>
      </c>
      <c r="AI325" s="21">
        <f t="shared" si="35"/>
        <v>0.99030193096124675</v>
      </c>
      <c r="AJ325" s="26" t="str">
        <f t="shared" si="36"/>
        <v>85% a 100%</v>
      </c>
      <c r="AK325" s="6">
        <v>98592745.589999989</v>
      </c>
      <c r="AL325" s="6">
        <v>98008476.859999985</v>
      </c>
      <c r="AM325" s="5" t="s">
        <v>1644</v>
      </c>
      <c r="AN325" s="5" t="s">
        <v>2550</v>
      </c>
      <c r="AO325" s="5" t="s">
        <v>2386</v>
      </c>
      <c r="AP325" s="5" t="s">
        <v>1848</v>
      </c>
      <c r="AQ325" s="5" t="s">
        <v>1160</v>
      </c>
      <c r="AR325" s="5" t="s">
        <v>1864</v>
      </c>
      <c r="AS325" s="7">
        <v>44588.527303240699</v>
      </c>
      <c r="AT325" s="10"/>
    </row>
    <row r="326" spans="1:46" s="1" customFormat="1" ht="50" customHeight="1">
      <c r="A326" s="9">
        <v>2021</v>
      </c>
      <c r="B326" s="5" t="s">
        <v>1878</v>
      </c>
      <c r="C326" s="5" t="str">
        <f>VLOOKUP(Tabla1[[#This Row],[RUC]],[1]ENTIDADES!$A$2:$I$191,2,0)</f>
        <v>GABINETE SECTORIAL ECONÓMICO</v>
      </c>
      <c r="D326" s="5" t="s">
        <v>1885</v>
      </c>
      <c r="E326" s="5" t="str">
        <f>VLOOKUP(Tabla1[[#This Row],[RUC]],[1]ENTIDADES!$A$2:$I$191,4,0)</f>
        <v>ZONA 9</v>
      </c>
      <c r="F326" s="5" t="s">
        <v>1631</v>
      </c>
      <c r="G326" s="5" t="s">
        <v>1998</v>
      </c>
      <c r="H326" s="29" t="s">
        <v>2771</v>
      </c>
      <c r="I326" s="5">
        <v>2</v>
      </c>
      <c r="J326" s="4">
        <v>4</v>
      </c>
      <c r="K326" s="5" t="s">
        <v>108</v>
      </c>
      <c r="L326" s="5" t="s">
        <v>2772</v>
      </c>
      <c r="M326" s="4">
        <v>4</v>
      </c>
      <c r="N326" s="5" t="s">
        <v>1840</v>
      </c>
      <c r="O326" s="5" t="s">
        <v>914</v>
      </c>
      <c r="P326" s="5" t="s">
        <v>478</v>
      </c>
      <c r="Q326" s="6">
        <v>12381553.189999999</v>
      </c>
      <c r="R326" s="6">
        <v>3422677.17</v>
      </c>
      <c r="S326" s="6">
        <v>3670666.95</v>
      </c>
      <c r="T326" s="6">
        <v>3127539.31</v>
      </c>
      <c r="U326" s="6">
        <v>3065945.29</v>
      </c>
      <c r="V326" s="6">
        <v>13286828.720000001</v>
      </c>
      <c r="W326" s="6">
        <v>3448597.52</v>
      </c>
      <c r="X326" s="6">
        <v>3541899.87</v>
      </c>
      <c r="Y326" s="6">
        <v>3399214.02</v>
      </c>
      <c r="Z326" s="6">
        <v>3586446.12</v>
      </c>
      <c r="AA326" s="6">
        <v>13976157.529999999</v>
      </c>
      <c r="AB326" s="21">
        <f t="shared" si="31"/>
        <v>1.0518806123362143</v>
      </c>
      <c r="AC326" s="23">
        <f t="shared" si="32"/>
        <v>1</v>
      </c>
      <c r="AD326" s="24" t="str">
        <f t="shared" si="33"/>
        <v>85% a 100%</v>
      </c>
      <c r="AE326" s="26" t="str">
        <f t="shared" si="34"/>
        <v>176001321000155</v>
      </c>
      <c r="AF326" s="26" t="str">
        <f>VLOOKUP(Tabla1[[#This Row],[RUC PROGRAMAS]],Tabla13[[RUC PROGRAMAS]:[Codificado Reportado
USD]],1,0)</f>
        <v>176001321000155</v>
      </c>
      <c r="AG326" s="6">
        <v>54244026.450000003</v>
      </c>
      <c r="AH326" s="6">
        <v>54089854.659999996</v>
      </c>
      <c r="AI326" s="21">
        <f t="shared" si="35"/>
        <v>0.9971578107288529</v>
      </c>
      <c r="AJ326" s="26" t="str">
        <f t="shared" si="36"/>
        <v>85% a 100%</v>
      </c>
      <c r="AK326" s="6">
        <v>0</v>
      </c>
      <c r="AL326" s="6">
        <v>0</v>
      </c>
      <c r="AM326" s="5" t="s">
        <v>2123</v>
      </c>
      <c r="AN326" s="5" t="s">
        <v>2265</v>
      </c>
      <c r="AO326" s="5" t="s">
        <v>1652</v>
      </c>
      <c r="AP326" s="5" t="s">
        <v>417</v>
      </c>
      <c r="AQ326" s="5" t="s">
        <v>1160</v>
      </c>
      <c r="AR326" s="5" t="s">
        <v>1864</v>
      </c>
      <c r="AS326" s="7">
        <v>44588.529247685197</v>
      </c>
      <c r="AT326" s="10"/>
    </row>
    <row r="327" spans="1:46" s="1" customFormat="1" ht="50" customHeight="1">
      <c r="A327" s="9">
        <v>2021</v>
      </c>
      <c r="B327" s="5" t="s">
        <v>2232</v>
      </c>
      <c r="C327" s="5" t="str">
        <f>VLOOKUP(Tabla1[[#This Row],[RUC]],[1]ENTIDADES!$A$2:$I$191,2,0)</f>
        <v>GABINETE SECTORIAL PRODUCTIVO</v>
      </c>
      <c r="D327" s="5" t="s">
        <v>2606</v>
      </c>
      <c r="E327" s="5" t="str">
        <f>VLOOKUP(Tabla1[[#This Row],[RUC]],[1]ENTIDADES!$A$2:$I$191,4,0)</f>
        <v>ZONA 9</v>
      </c>
      <c r="F327" s="5" t="s">
        <v>2220</v>
      </c>
      <c r="G327" s="5" t="s">
        <v>739</v>
      </c>
      <c r="H327" s="29" t="s">
        <v>2770</v>
      </c>
      <c r="I327" s="5">
        <v>3</v>
      </c>
      <c r="J327" s="4">
        <v>7</v>
      </c>
      <c r="K327" s="5" t="s">
        <v>2274</v>
      </c>
      <c r="L327" s="5" t="s">
        <v>2776</v>
      </c>
      <c r="M327" s="4">
        <v>14</v>
      </c>
      <c r="N327" s="5" t="s">
        <v>2573</v>
      </c>
      <c r="O327" s="5" t="s">
        <v>2185</v>
      </c>
      <c r="P327" s="5" t="s">
        <v>2124</v>
      </c>
      <c r="Q327" s="6">
        <v>98.55</v>
      </c>
      <c r="R327" s="6">
        <v>25</v>
      </c>
      <c r="S327" s="6">
        <v>25</v>
      </c>
      <c r="T327" s="6">
        <v>25</v>
      </c>
      <c r="U327" s="6">
        <v>25</v>
      </c>
      <c r="V327" s="6">
        <v>100</v>
      </c>
      <c r="W327" s="6">
        <v>25</v>
      </c>
      <c r="X327" s="6">
        <v>24.89</v>
      </c>
      <c r="Y327" s="6">
        <v>24.21</v>
      </c>
      <c r="Z327" s="6">
        <v>24.78</v>
      </c>
      <c r="AA327" s="6">
        <v>98.88</v>
      </c>
      <c r="AB327" s="21">
        <f t="shared" si="31"/>
        <v>0.9887999999999999</v>
      </c>
      <c r="AC327" s="23">
        <f t="shared" si="32"/>
        <v>0.9887999999999999</v>
      </c>
      <c r="AD327" s="24" t="str">
        <f t="shared" si="33"/>
        <v>85% a 100%</v>
      </c>
      <c r="AE327" s="26" t="str">
        <f t="shared" si="34"/>
        <v>176804114000101</v>
      </c>
      <c r="AF327" s="26" t="str">
        <f>VLOOKUP(Tabla1[[#This Row],[RUC PROGRAMAS]],Tabla13[[RUC PROGRAMAS]:[Codificado Reportado
USD]],1,0)</f>
        <v>176804114000101</v>
      </c>
      <c r="AG327" s="6">
        <v>2946925.72</v>
      </c>
      <c r="AH327" s="6">
        <v>2829505.25</v>
      </c>
      <c r="AI327" s="21">
        <f t="shared" si="35"/>
        <v>0.96015492714896111</v>
      </c>
      <c r="AJ327" s="26" t="str">
        <f t="shared" si="36"/>
        <v>85% a 100%</v>
      </c>
      <c r="AK327" s="6">
        <v>6447655.839999998</v>
      </c>
      <c r="AL327" s="6">
        <v>6298190.3799999999</v>
      </c>
      <c r="AM327" s="5" t="s">
        <v>2453</v>
      </c>
      <c r="AN327" s="5" t="s">
        <v>976</v>
      </c>
      <c r="AO327" s="5" t="s">
        <v>1348</v>
      </c>
      <c r="AP327" s="5" t="s">
        <v>2741</v>
      </c>
      <c r="AQ327" s="5" t="s">
        <v>846</v>
      </c>
      <c r="AR327" s="5" t="s">
        <v>183</v>
      </c>
      <c r="AS327" s="7">
        <v>44589.675254629597</v>
      </c>
      <c r="AT327" s="10"/>
    </row>
    <row r="328" spans="1:46" s="1" customFormat="1" ht="50" customHeight="1">
      <c r="A328" s="9">
        <v>2021</v>
      </c>
      <c r="B328" s="5" t="s">
        <v>2232</v>
      </c>
      <c r="C328" s="5" t="str">
        <f>VLOOKUP(Tabla1[[#This Row],[RUC]],[1]ENTIDADES!$A$2:$I$191,2,0)</f>
        <v>GABINETE SECTORIAL PRODUCTIVO</v>
      </c>
      <c r="D328" s="5" t="s">
        <v>2606</v>
      </c>
      <c r="E328" s="5" t="str">
        <f>VLOOKUP(Tabla1[[#This Row],[RUC]],[1]ENTIDADES!$A$2:$I$191,4,0)</f>
        <v>ZONA 9</v>
      </c>
      <c r="F328" s="5" t="s">
        <v>2110</v>
      </c>
      <c r="G328" s="5" t="s">
        <v>822</v>
      </c>
      <c r="H328" s="29" t="s">
        <v>2771</v>
      </c>
      <c r="I328" s="5">
        <v>2</v>
      </c>
      <c r="J328" s="4">
        <v>5</v>
      </c>
      <c r="K328" s="5" t="s">
        <v>2608</v>
      </c>
      <c r="L328" s="5" t="s">
        <v>2772</v>
      </c>
      <c r="M328" s="4">
        <v>1</v>
      </c>
      <c r="N328" s="5" t="s">
        <v>2172</v>
      </c>
      <c r="O328" s="5" t="s">
        <v>274</v>
      </c>
      <c r="P328" s="5" t="s">
        <v>2124</v>
      </c>
      <c r="Q328" s="6">
        <v>75.63</v>
      </c>
      <c r="R328" s="6">
        <v>25</v>
      </c>
      <c r="S328" s="6">
        <v>25</v>
      </c>
      <c r="T328" s="6">
        <v>25</v>
      </c>
      <c r="U328" s="6">
        <v>25</v>
      </c>
      <c r="V328" s="6">
        <v>100</v>
      </c>
      <c r="W328" s="6">
        <v>13.68</v>
      </c>
      <c r="X328" s="6">
        <v>13.96</v>
      </c>
      <c r="Y328" s="6">
        <v>5.84</v>
      </c>
      <c r="Z328" s="6">
        <v>17.82</v>
      </c>
      <c r="AA328" s="6">
        <v>51.3</v>
      </c>
      <c r="AB328" s="21">
        <f t="shared" si="31"/>
        <v>0.51300000000000001</v>
      </c>
      <c r="AC328" s="23">
        <f t="shared" si="32"/>
        <v>0.51300000000000001</v>
      </c>
      <c r="AD328" s="24" t="str">
        <f t="shared" si="33"/>
        <v>0% a 69,99%</v>
      </c>
      <c r="AE328" s="26" t="str">
        <f t="shared" si="34"/>
        <v>176804114000181</v>
      </c>
      <c r="AF328" s="26" t="str">
        <f>VLOOKUP(Tabla1[[#This Row],[RUC PROGRAMAS]],Tabla13[[RUC PROGRAMAS]:[Codificado Reportado
USD]],1,0)</f>
        <v>176804114000181</v>
      </c>
      <c r="AG328" s="6">
        <v>3667122.35</v>
      </c>
      <c r="AH328" s="6">
        <v>3632411.69</v>
      </c>
      <c r="AI328" s="21">
        <f t="shared" si="35"/>
        <v>0.99053463269367048</v>
      </c>
      <c r="AJ328" s="26" t="str">
        <f t="shared" si="36"/>
        <v>85% a 100%</v>
      </c>
      <c r="AK328" s="6">
        <v>166392.23000000001</v>
      </c>
      <c r="AL328" s="6">
        <v>163726.56</v>
      </c>
      <c r="AM328" s="5" t="s">
        <v>1267</v>
      </c>
      <c r="AN328" s="5" t="s">
        <v>2243</v>
      </c>
      <c r="AO328" s="5" t="s">
        <v>2303</v>
      </c>
      <c r="AP328" s="5" t="s">
        <v>1684</v>
      </c>
      <c r="AQ328" s="5" t="s">
        <v>846</v>
      </c>
      <c r="AR328" s="5" t="s">
        <v>183</v>
      </c>
      <c r="AS328" s="7">
        <v>44589.683356481502</v>
      </c>
      <c r="AT328" s="10"/>
    </row>
    <row r="329" spans="1:46" s="1" customFormat="1" ht="50" customHeight="1">
      <c r="A329" s="9">
        <v>2021</v>
      </c>
      <c r="B329" s="5" t="s">
        <v>52</v>
      </c>
      <c r="C329" s="5" t="str">
        <f>VLOOKUP(Tabla1[[#This Row],[RUC]],[1]ENTIDADES!$A$2:$I$191,2,0)</f>
        <v>SIN GABINETE</v>
      </c>
      <c r="D329" s="5" t="s">
        <v>306</v>
      </c>
      <c r="E329" s="5" t="str">
        <f>VLOOKUP(Tabla1[[#This Row],[RUC]],[1]ENTIDADES!$A$2:$I$191,4,0)</f>
        <v>ZONA 9</v>
      </c>
      <c r="F329" s="5" t="s">
        <v>2220</v>
      </c>
      <c r="G329" s="5" t="s">
        <v>739</v>
      </c>
      <c r="H329" s="29" t="s">
        <v>2770</v>
      </c>
      <c r="I329" s="5">
        <v>3</v>
      </c>
      <c r="J329" s="4">
        <v>7</v>
      </c>
      <c r="K329" s="5" t="s">
        <v>2274</v>
      </c>
      <c r="L329" s="5" t="s">
        <v>2776</v>
      </c>
      <c r="M329" s="4">
        <v>14</v>
      </c>
      <c r="N329" s="5" t="s">
        <v>2573</v>
      </c>
      <c r="O329" s="5" t="s">
        <v>2185</v>
      </c>
      <c r="P329" s="5" t="s">
        <v>2124</v>
      </c>
      <c r="Q329" s="6">
        <v>98</v>
      </c>
      <c r="R329" s="6">
        <v>25</v>
      </c>
      <c r="S329" s="6">
        <v>25</v>
      </c>
      <c r="T329" s="6">
        <v>25</v>
      </c>
      <c r="U329" s="6">
        <v>25</v>
      </c>
      <c r="V329" s="6">
        <v>100</v>
      </c>
      <c r="W329" s="6">
        <v>25</v>
      </c>
      <c r="X329" s="6">
        <v>25</v>
      </c>
      <c r="Y329" s="6">
        <v>25</v>
      </c>
      <c r="Z329" s="6">
        <v>21.33</v>
      </c>
      <c r="AA329" s="6">
        <v>96.33</v>
      </c>
      <c r="AB329" s="21">
        <f t="shared" si="31"/>
        <v>0.96329999999999993</v>
      </c>
      <c r="AC329" s="23">
        <f t="shared" si="32"/>
        <v>0.96329999999999993</v>
      </c>
      <c r="AD329" s="24" t="str">
        <f t="shared" si="33"/>
        <v>85% a 100%</v>
      </c>
      <c r="AE329" s="26" t="str">
        <f t="shared" si="34"/>
        <v>176817488000101</v>
      </c>
      <c r="AF329" s="26" t="str">
        <f>VLOOKUP(Tabla1[[#This Row],[RUC PROGRAMAS]],Tabla13[[RUC PROGRAMAS]:[Codificado Reportado
USD]],1,0)</f>
        <v>176817488000101</v>
      </c>
      <c r="AG329" s="6">
        <v>14214825.73</v>
      </c>
      <c r="AH329" s="6">
        <v>13692559.84</v>
      </c>
      <c r="AI329" s="21">
        <f t="shared" si="35"/>
        <v>0.96325907190703208</v>
      </c>
      <c r="AJ329" s="26" t="str">
        <f t="shared" si="36"/>
        <v>85% a 100%</v>
      </c>
      <c r="AK329" s="6">
        <v>14214825.729999999</v>
      </c>
      <c r="AL329" s="6">
        <v>13692559.84</v>
      </c>
      <c r="AM329" s="5" t="s">
        <v>2687</v>
      </c>
      <c r="AN329" s="5" t="s">
        <v>927</v>
      </c>
      <c r="AO329" s="5" t="s">
        <v>22</v>
      </c>
      <c r="AP329" s="5" t="s">
        <v>985</v>
      </c>
      <c r="AQ329" s="5" t="s">
        <v>887</v>
      </c>
      <c r="AR329" s="5" t="s">
        <v>2346</v>
      </c>
      <c r="AS329" s="7">
        <v>44584.608009259297</v>
      </c>
      <c r="AT329" s="10"/>
    </row>
    <row r="330" spans="1:46" s="1" customFormat="1" ht="50" customHeight="1">
      <c r="A330" s="9">
        <v>2021</v>
      </c>
      <c r="B330" s="5" t="s">
        <v>52</v>
      </c>
      <c r="C330" s="5" t="str">
        <f>VLOOKUP(Tabla1[[#This Row],[RUC]],[1]ENTIDADES!$A$2:$I$191,2,0)</f>
        <v>SIN GABINETE</v>
      </c>
      <c r="D330" s="5" t="s">
        <v>306</v>
      </c>
      <c r="E330" s="5" t="str">
        <f>VLOOKUP(Tabla1[[#This Row],[RUC]],[1]ENTIDADES!$A$2:$I$191,4,0)</f>
        <v>ZONA 9</v>
      </c>
      <c r="F330" s="5" t="s">
        <v>1631</v>
      </c>
      <c r="G330" s="5" t="s">
        <v>1358</v>
      </c>
      <c r="H330" s="29" t="s">
        <v>2771</v>
      </c>
      <c r="I330" s="5">
        <v>1</v>
      </c>
      <c r="J330" s="4">
        <v>1</v>
      </c>
      <c r="K330" s="5" t="s">
        <v>55</v>
      </c>
      <c r="L330" s="5" t="s">
        <v>2774</v>
      </c>
      <c r="M330" s="4">
        <v>9</v>
      </c>
      <c r="N330" s="5" t="s">
        <v>1982</v>
      </c>
      <c r="O330" s="5" t="s">
        <v>862</v>
      </c>
      <c r="P330" s="5" t="s">
        <v>2124</v>
      </c>
      <c r="Q330" s="6">
        <v>99.66</v>
      </c>
      <c r="R330" s="6">
        <v>20</v>
      </c>
      <c r="S330" s="6">
        <v>20</v>
      </c>
      <c r="T330" s="6">
        <v>35</v>
      </c>
      <c r="U330" s="6">
        <v>25</v>
      </c>
      <c r="V330" s="6">
        <v>100</v>
      </c>
      <c r="W330" s="6">
        <v>18</v>
      </c>
      <c r="X330" s="6">
        <v>22</v>
      </c>
      <c r="Y330" s="6">
        <v>18</v>
      </c>
      <c r="Z330" s="6">
        <v>38.25</v>
      </c>
      <c r="AA330" s="6">
        <v>96.25</v>
      </c>
      <c r="AB330" s="21">
        <f t="shared" si="31"/>
        <v>0.96250000000000002</v>
      </c>
      <c r="AC330" s="23">
        <f t="shared" si="32"/>
        <v>0.96250000000000002</v>
      </c>
      <c r="AD330" s="24" t="str">
        <f t="shared" si="33"/>
        <v>85% a 100%</v>
      </c>
      <c r="AE330" s="26" t="str">
        <f t="shared" si="34"/>
        <v>176817488000155</v>
      </c>
      <c r="AF330" s="26" t="str">
        <f>VLOOKUP(Tabla1[[#This Row],[RUC PROGRAMAS]],Tabla13[[RUC PROGRAMAS]:[Codificado Reportado
USD]],1,0)</f>
        <v>176817488000155</v>
      </c>
      <c r="AG330" s="6">
        <v>25097002.25</v>
      </c>
      <c r="AH330" s="6">
        <v>24156743.510000002</v>
      </c>
      <c r="AI330" s="21">
        <f t="shared" si="35"/>
        <v>0.96253501790238716</v>
      </c>
      <c r="AJ330" s="26" t="str">
        <f t="shared" si="36"/>
        <v>85% a 100%</v>
      </c>
      <c r="AK330" s="6">
        <v>25097002.250000004</v>
      </c>
      <c r="AL330" s="6">
        <v>24156743.509999998</v>
      </c>
      <c r="AM330" s="5" t="s">
        <v>1052</v>
      </c>
      <c r="AN330" s="5" t="s">
        <v>1025</v>
      </c>
      <c r="AO330" s="5" t="s">
        <v>1089</v>
      </c>
      <c r="AP330" s="5" t="s">
        <v>2202</v>
      </c>
      <c r="AQ330" s="5" t="s">
        <v>887</v>
      </c>
      <c r="AR330" s="5" t="s">
        <v>2346</v>
      </c>
      <c r="AS330" s="7">
        <v>44584.611469907402</v>
      </c>
      <c r="AT330" s="10"/>
    </row>
    <row r="331" spans="1:46" s="1" customFormat="1" ht="50" customHeight="1">
      <c r="A331" s="9">
        <v>2021</v>
      </c>
      <c r="B331" s="5" t="s">
        <v>2115</v>
      </c>
      <c r="C331" s="5" t="str">
        <f>VLOOKUP(Tabla1[[#This Row],[RUC]],[1]ENTIDADES!$A$2:$I$191,2,0)</f>
        <v>GABINETE SECTORIAL ECONÓMICO</v>
      </c>
      <c r="D331" s="5" t="s">
        <v>1288</v>
      </c>
      <c r="E331" s="5" t="str">
        <f>VLOOKUP(Tabla1[[#This Row],[RUC]],[1]ENTIDADES!$A$2:$I$191,4,0)</f>
        <v>ZONA 8</v>
      </c>
      <c r="F331" s="5" t="s">
        <v>2220</v>
      </c>
      <c r="G331" s="5" t="s">
        <v>739</v>
      </c>
      <c r="H331" s="29" t="s">
        <v>2770</v>
      </c>
      <c r="I331" s="5">
        <v>3</v>
      </c>
      <c r="J331" s="4">
        <v>7</v>
      </c>
      <c r="K331" s="5" t="s">
        <v>2274</v>
      </c>
      <c r="L331" s="5" t="s">
        <v>2776</v>
      </c>
      <c r="M331" s="4">
        <v>14</v>
      </c>
      <c r="N331" s="5" t="s">
        <v>2573</v>
      </c>
      <c r="O331" s="5" t="s">
        <v>2185</v>
      </c>
      <c r="P331" s="5" t="s">
        <v>2124</v>
      </c>
      <c r="Q331" s="6">
        <v>100</v>
      </c>
      <c r="R331" s="6">
        <v>25</v>
      </c>
      <c r="S331" s="6">
        <v>25</v>
      </c>
      <c r="T331" s="6">
        <v>25</v>
      </c>
      <c r="U331" s="6">
        <v>25</v>
      </c>
      <c r="V331" s="6">
        <v>100</v>
      </c>
      <c r="W331" s="6">
        <v>25</v>
      </c>
      <c r="X331" s="6">
        <v>25</v>
      </c>
      <c r="Y331" s="6">
        <v>25</v>
      </c>
      <c r="Z331" s="6">
        <v>25</v>
      </c>
      <c r="AA331" s="6">
        <v>100</v>
      </c>
      <c r="AB331" s="21">
        <f t="shared" si="31"/>
        <v>1</v>
      </c>
      <c r="AC331" s="23">
        <f t="shared" si="32"/>
        <v>1</v>
      </c>
      <c r="AD331" s="24" t="str">
        <f t="shared" si="33"/>
        <v>85% a 100%</v>
      </c>
      <c r="AE331" s="26" t="str">
        <f t="shared" si="34"/>
        <v>176001348000101</v>
      </c>
      <c r="AF331" s="26" t="str">
        <f>VLOOKUP(Tabla1[[#This Row],[RUC PROGRAMAS]],Tabla13[[RUC PROGRAMAS]:[Codificado Reportado
USD]],1,0)</f>
        <v>176001348000101</v>
      </c>
      <c r="AG331" s="6">
        <v>37752197.380000003</v>
      </c>
      <c r="AH331" s="6">
        <v>37383198.359999999</v>
      </c>
      <c r="AI331" s="21">
        <f t="shared" si="35"/>
        <v>0.99022576046936306</v>
      </c>
      <c r="AJ331" s="26" t="str">
        <f t="shared" si="36"/>
        <v>85% a 100%</v>
      </c>
      <c r="AK331" s="6">
        <v>37752197.379999995</v>
      </c>
      <c r="AL331" s="6">
        <v>37383198.359999992</v>
      </c>
      <c r="AM331" s="5" t="s">
        <v>1472</v>
      </c>
      <c r="AN331" s="5" t="s">
        <v>1472</v>
      </c>
      <c r="AO331" s="5" t="s">
        <v>1472</v>
      </c>
      <c r="AP331" s="5" t="s">
        <v>1472</v>
      </c>
      <c r="AQ331" s="5" t="s">
        <v>2563</v>
      </c>
      <c r="AR331" s="5" t="s">
        <v>778</v>
      </c>
      <c r="AS331" s="7">
        <v>44588.419872685197</v>
      </c>
      <c r="AT331" s="10"/>
    </row>
    <row r="332" spans="1:46" s="1" customFormat="1" ht="50" customHeight="1">
      <c r="A332" s="9">
        <v>2021</v>
      </c>
      <c r="B332" s="5" t="s">
        <v>2115</v>
      </c>
      <c r="C332" s="5" t="str">
        <f>VLOOKUP(Tabla1[[#This Row],[RUC]],[1]ENTIDADES!$A$2:$I$191,2,0)</f>
        <v>GABINETE SECTORIAL ECONÓMICO</v>
      </c>
      <c r="D332" s="5" t="s">
        <v>1288</v>
      </c>
      <c r="E332" s="5" t="str">
        <f>VLOOKUP(Tabla1[[#This Row],[RUC]],[1]ENTIDADES!$A$2:$I$191,4,0)</f>
        <v>ZONA 8</v>
      </c>
      <c r="F332" s="5" t="s">
        <v>1631</v>
      </c>
      <c r="G332" s="5" t="s">
        <v>140</v>
      </c>
      <c r="H332" s="29" t="s">
        <v>2771</v>
      </c>
      <c r="I332" s="5">
        <v>2</v>
      </c>
      <c r="J332" s="4">
        <v>4</v>
      </c>
      <c r="K332" s="5" t="s">
        <v>108</v>
      </c>
      <c r="L332" s="5" t="s">
        <v>2772</v>
      </c>
      <c r="M332" s="4">
        <v>4</v>
      </c>
      <c r="N332" s="5" t="s">
        <v>1840</v>
      </c>
      <c r="O332" s="5" t="s">
        <v>1536</v>
      </c>
      <c r="P332" s="5" t="s">
        <v>478</v>
      </c>
      <c r="Q332" s="6">
        <v>60061174.57</v>
      </c>
      <c r="R332" s="6">
        <v>7215331</v>
      </c>
      <c r="S332" s="6">
        <v>8900000</v>
      </c>
      <c r="T332" s="6">
        <v>9100000</v>
      </c>
      <c r="U332" s="6">
        <v>9100000</v>
      </c>
      <c r="V332" s="6">
        <v>34315331</v>
      </c>
      <c r="W332" s="6">
        <v>7610059.3099999996</v>
      </c>
      <c r="X332" s="6">
        <v>15181069.01</v>
      </c>
      <c r="Y332" s="6">
        <v>12000000</v>
      </c>
      <c r="Z332" s="6">
        <v>8103035</v>
      </c>
      <c r="AA332" s="6">
        <v>42894163.32</v>
      </c>
      <c r="AB332" s="21">
        <f t="shared" si="31"/>
        <v>1.2499999874691576</v>
      </c>
      <c r="AC332" s="23">
        <f t="shared" si="32"/>
        <v>1</v>
      </c>
      <c r="AD332" s="24" t="str">
        <f t="shared" si="33"/>
        <v>85% a 100%</v>
      </c>
      <c r="AE332" s="26" t="str">
        <f t="shared" si="34"/>
        <v>176001348000155</v>
      </c>
      <c r="AF332" s="26" t="str">
        <f>VLOOKUP(Tabla1[[#This Row],[RUC PROGRAMAS]],Tabla13[[RUC PROGRAMAS]:[Codificado Reportado
USD]],1,0)</f>
        <v>176001348000155</v>
      </c>
      <c r="AG332" s="6">
        <v>1498552.96</v>
      </c>
      <c r="AH332" s="6">
        <v>1355026.15</v>
      </c>
      <c r="AI332" s="21">
        <f t="shared" si="35"/>
        <v>0.9042230646289604</v>
      </c>
      <c r="AJ332" s="26" t="str">
        <f t="shared" si="36"/>
        <v>85% a 100%</v>
      </c>
      <c r="AK332" s="6">
        <v>1498552.9599999997</v>
      </c>
      <c r="AL332" s="6">
        <v>1355026.1499999997</v>
      </c>
      <c r="AM332" s="5" t="s">
        <v>1482</v>
      </c>
      <c r="AN332" s="5" t="s">
        <v>2204</v>
      </c>
      <c r="AO332" s="5" t="s">
        <v>1056</v>
      </c>
      <c r="AP332" s="5" t="s">
        <v>2732</v>
      </c>
      <c r="AQ332" s="5" t="s">
        <v>2563</v>
      </c>
      <c r="AR332" s="5" t="s">
        <v>778</v>
      </c>
      <c r="AS332" s="7">
        <v>44587.715254629598</v>
      </c>
      <c r="AT332" s="10"/>
    </row>
    <row r="333" spans="1:46" s="1" customFormat="1" ht="50" customHeight="1">
      <c r="A333" s="9">
        <v>2021</v>
      </c>
      <c r="B333" s="5" t="s">
        <v>2115</v>
      </c>
      <c r="C333" s="5" t="str">
        <f>VLOOKUP(Tabla1[[#This Row],[RUC]],[1]ENTIDADES!$A$2:$I$191,2,0)</f>
        <v>GABINETE SECTORIAL ECONÓMICO</v>
      </c>
      <c r="D333" s="5" t="s">
        <v>1288</v>
      </c>
      <c r="E333" s="5" t="str">
        <f>VLOOKUP(Tabla1[[#This Row],[RUC]],[1]ENTIDADES!$A$2:$I$191,4,0)</f>
        <v>ZONA 8</v>
      </c>
      <c r="F333" s="5" t="s">
        <v>510</v>
      </c>
      <c r="G333" s="5" t="s">
        <v>2033</v>
      </c>
      <c r="H333" s="29" t="s">
        <v>2771</v>
      </c>
      <c r="I333" s="5">
        <v>2</v>
      </c>
      <c r="J333" s="4">
        <v>4</v>
      </c>
      <c r="K333" s="5" t="s">
        <v>108</v>
      </c>
      <c r="L333" s="5" t="s">
        <v>2772</v>
      </c>
      <c r="M333" s="4">
        <v>4</v>
      </c>
      <c r="N333" s="5" t="s">
        <v>1840</v>
      </c>
      <c r="O333" s="5" t="s">
        <v>1888</v>
      </c>
      <c r="P333" s="5" t="s">
        <v>2124</v>
      </c>
      <c r="Q333" s="6">
        <v>18</v>
      </c>
      <c r="R333" s="6">
        <v>0</v>
      </c>
      <c r="S333" s="6">
        <v>0</v>
      </c>
      <c r="T333" s="6">
        <v>0</v>
      </c>
      <c r="U333" s="6">
        <v>18</v>
      </c>
      <c r="V333" s="6">
        <v>18</v>
      </c>
      <c r="W333" s="6">
        <v>0</v>
      </c>
      <c r="X333" s="6">
        <v>0</v>
      </c>
      <c r="Y333" s="6">
        <v>0</v>
      </c>
      <c r="Z333" s="6">
        <v>18</v>
      </c>
      <c r="AA333" s="6">
        <v>18</v>
      </c>
      <c r="AB333" s="21">
        <f t="shared" si="31"/>
        <v>1</v>
      </c>
      <c r="AC333" s="23">
        <f t="shared" si="32"/>
        <v>1</v>
      </c>
      <c r="AD333" s="24" t="str">
        <f t="shared" si="33"/>
        <v>85% a 100%</v>
      </c>
      <c r="AE333" s="26" t="str">
        <f t="shared" si="34"/>
        <v>176001348000156</v>
      </c>
      <c r="AF333" s="26" t="str">
        <f>VLOOKUP(Tabla1[[#This Row],[RUC PROGRAMAS]],Tabla13[[RUC PROGRAMAS]:[Codificado Reportado
USD]],1,0)</f>
        <v>176001348000156</v>
      </c>
      <c r="AG333" s="6">
        <v>1113747.3700000001</v>
      </c>
      <c r="AH333" s="6">
        <v>804187.39</v>
      </c>
      <c r="AI333" s="21">
        <f t="shared" si="35"/>
        <v>0.72205547834424955</v>
      </c>
      <c r="AJ333" s="26" t="str">
        <f t="shared" si="36"/>
        <v>70% a 84,99%</v>
      </c>
      <c r="AK333" s="6">
        <v>1113747.3699999999</v>
      </c>
      <c r="AL333" s="6">
        <v>804187.39000000013</v>
      </c>
      <c r="AM333" s="5" t="s">
        <v>203</v>
      </c>
      <c r="AN333" s="5" t="s">
        <v>392</v>
      </c>
      <c r="AO333" s="5" t="s">
        <v>1506</v>
      </c>
      <c r="AP333" s="5" t="s">
        <v>42</v>
      </c>
      <c r="AQ333" s="5" t="s">
        <v>2563</v>
      </c>
      <c r="AR333" s="5" t="s">
        <v>778</v>
      </c>
      <c r="AS333" s="7">
        <v>44587.689594907402</v>
      </c>
      <c r="AT333" s="10"/>
    </row>
    <row r="334" spans="1:46" s="1" customFormat="1" ht="50" customHeight="1">
      <c r="A334" s="9">
        <v>2021</v>
      </c>
      <c r="B334" s="5" t="s">
        <v>1732</v>
      </c>
      <c r="C334" s="5" t="str">
        <f>VLOOKUP(Tabla1[[#This Row],[RUC]],[1]ENTIDADES!$A$2:$I$191,2,0)</f>
        <v>GABINETE SECTORIAL DE SEGURIDAD</v>
      </c>
      <c r="D334" s="5" t="s">
        <v>913</v>
      </c>
      <c r="E334" s="5" t="str">
        <f>VLOOKUP(Tabla1[[#This Row],[RUC]],[1]ENTIDADES!$A$2:$I$191,4,0)</f>
        <v>ZONA 9</v>
      </c>
      <c r="F334" s="5" t="s">
        <v>2220</v>
      </c>
      <c r="G334" s="5" t="s">
        <v>739</v>
      </c>
      <c r="H334" s="29" t="s">
        <v>2770</v>
      </c>
      <c r="I334" s="5">
        <v>3</v>
      </c>
      <c r="J334" s="4">
        <v>7</v>
      </c>
      <c r="K334" s="5" t="s">
        <v>2274</v>
      </c>
      <c r="L334" s="5" t="s">
        <v>2774</v>
      </c>
      <c r="M334" s="4">
        <v>9</v>
      </c>
      <c r="N334" s="5" t="s">
        <v>1982</v>
      </c>
      <c r="O334" s="5" t="s">
        <v>539</v>
      </c>
      <c r="P334" s="5" t="s">
        <v>2124</v>
      </c>
      <c r="Q334" s="6">
        <v>100</v>
      </c>
      <c r="R334" s="6">
        <v>25</v>
      </c>
      <c r="S334" s="6">
        <v>25</v>
      </c>
      <c r="T334" s="6">
        <v>25</v>
      </c>
      <c r="U334" s="6">
        <v>25</v>
      </c>
      <c r="V334" s="6">
        <v>100</v>
      </c>
      <c r="W334" s="6">
        <v>25</v>
      </c>
      <c r="X334" s="6">
        <v>25</v>
      </c>
      <c r="Y334" s="6">
        <v>25</v>
      </c>
      <c r="Z334" s="6">
        <v>25</v>
      </c>
      <c r="AA334" s="6">
        <v>100</v>
      </c>
      <c r="AB334" s="21">
        <f t="shared" si="31"/>
        <v>1</v>
      </c>
      <c r="AC334" s="23">
        <f t="shared" si="32"/>
        <v>1</v>
      </c>
      <c r="AD334" s="24" t="str">
        <f t="shared" si="33"/>
        <v>85% a 100%</v>
      </c>
      <c r="AE334" s="26" t="str">
        <f t="shared" si="34"/>
        <v>176819200000101</v>
      </c>
      <c r="AF334" s="26" t="str">
        <f>VLOOKUP(Tabla1[[#This Row],[RUC PROGRAMAS]],Tabla13[[RUC PROGRAMAS]:[Codificado Reportado
USD]],1,0)</f>
        <v>176819200000101</v>
      </c>
      <c r="AG334" s="6">
        <v>12149510.470000001</v>
      </c>
      <c r="AH334" s="6">
        <v>11509817.449999999</v>
      </c>
      <c r="AI334" s="21">
        <f t="shared" si="35"/>
        <v>0.94734824735699819</v>
      </c>
      <c r="AJ334" s="26" t="str">
        <f t="shared" si="36"/>
        <v>85% a 100%</v>
      </c>
      <c r="AK334" s="6">
        <v>12149510.470000003</v>
      </c>
      <c r="AL334" s="6">
        <v>11509817.449999997</v>
      </c>
      <c r="AM334" s="5" t="s">
        <v>2200</v>
      </c>
      <c r="AN334" s="5" t="s">
        <v>34</v>
      </c>
      <c r="AO334" s="5" t="s">
        <v>34</v>
      </c>
      <c r="AP334" s="5" t="s">
        <v>34</v>
      </c>
      <c r="AQ334" s="5" t="s">
        <v>721</v>
      </c>
      <c r="AR334" s="5" t="s">
        <v>1269</v>
      </c>
      <c r="AS334" s="7">
        <v>44591.4987384259</v>
      </c>
      <c r="AT334" s="10"/>
    </row>
    <row r="335" spans="1:46" s="1" customFormat="1" ht="50" customHeight="1">
      <c r="A335" s="9">
        <v>2021</v>
      </c>
      <c r="B335" s="5" t="s">
        <v>1732</v>
      </c>
      <c r="C335" s="5" t="str">
        <f>VLOOKUP(Tabla1[[#This Row],[RUC]],[1]ENTIDADES!$A$2:$I$191,2,0)</f>
        <v>GABINETE SECTORIAL DE SEGURIDAD</v>
      </c>
      <c r="D335" s="5" t="s">
        <v>913</v>
      </c>
      <c r="E335" s="5" t="str">
        <f>VLOOKUP(Tabla1[[#This Row],[RUC]],[1]ENTIDADES!$A$2:$I$191,4,0)</f>
        <v>ZONA 9</v>
      </c>
      <c r="F335" s="5" t="s">
        <v>510</v>
      </c>
      <c r="G335" s="5" t="s">
        <v>616</v>
      </c>
      <c r="H335" s="29" t="s">
        <v>2771</v>
      </c>
      <c r="I335" s="5">
        <v>1</v>
      </c>
      <c r="J335" s="4">
        <v>1</v>
      </c>
      <c r="K335" s="5" t="s">
        <v>55</v>
      </c>
      <c r="L335" s="5" t="s">
        <v>2774</v>
      </c>
      <c r="M335" s="4">
        <v>9</v>
      </c>
      <c r="N335" s="5" t="s">
        <v>1982</v>
      </c>
      <c r="O335" s="5" t="s">
        <v>997</v>
      </c>
      <c r="P335" s="5" t="s">
        <v>2124</v>
      </c>
      <c r="Q335" s="6">
        <v>84.02</v>
      </c>
      <c r="R335" s="6">
        <v>25</v>
      </c>
      <c r="S335" s="6">
        <v>25</v>
      </c>
      <c r="T335" s="6">
        <v>25</v>
      </c>
      <c r="U335" s="6">
        <v>25</v>
      </c>
      <c r="V335" s="6">
        <v>100</v>
      </c>
      <c r="W335" s="6">
        <v>19.68</v>
      </c>
      <c r="X335" s="6">
        <v>25</v>
      </c>
      <c r="Y335" s="6">
        <v>25</v>
      </c>
      <c r="Z335" s="6">
        <v>25</v>
      </c>
      <c r="AA335" s="6">
        <v>94.68</v>
      </c>
      <c r="AB335" s="21">
        <f t="shared" si="31"/>
        <v>0.94680000000000009</v>
      </c>
      <c r="AC335" s="23">
        <f t="shared" si="32"/>
        <v>0.94680000000000009</v>
      </c>
      <c r="AD335" s="24" t="str">
        <f t="shared" si="33"/>
        <v>85% a 100%</v>
      </c>
      <c r="AE335" s="26" t="str">
        <f t="shared" si="34"/>
        <v>176819200000156</v>
      </c>
      <c r="AF335" s="26" t="str">
        <f>VLOOKUP(Tabla1[[#This Row],[RUC PROGRAMAS]],Tabla13[[RUC PROGRAMAS]:[Codificado Reportado
USD]],1,0)</f>
        <v>176819200000156</v>
      </c>
      <c r="AG335" s="6">
        <v>42089029.369999997</v>
      </c>
      <c r="AH335" s="6">
        <v>41565507.079999998</v>
      </c>
      <c r="AI335" s="21">
        <f t="shared" si="35"/>
        <v>0.98756154993744871</v>
      </c>
      <c r="AJ335" s="26" t="str">
        <f t="shared" si="36"/>
        <v>85% a 100%</v>
      </c>
      <c r="AK335" s="6">
        <v>42089029.370000005</v>
      </c>
      <c r="AL335" s="6">
        <v>41565507.080000006</v>
      </c>
      <c r="AM335" s="5" t="s">
        <v>2421</v>
      </c>
      <c r="AN335" s="5" t="s">
        <v>202</v>
      </c>
      <c r="AO335" s="5" t="s">
        <v>1675</v>
      </c>
      <c r="AP335" s="5" t="s">
        <v>1544</v>
      </c>
      <c r="AQ335" s="5" t="s">
        <v>721</v>
      </c>
      <c r="AR335" s="5" t="s">
        <v>1269</v>
      </c>
      <c r="AS335" s="7">
        <v>44591.499675925901</v>
      </c>
      <c r="AT335" s="10"/>
    </row>
    <row r="336" spans="1:46" s="1" customFormat="1" ht="50" customHeight="1">
      <c r="A336" s="9">
        <v>2021</v>
      </c>
      <c r="B336" s="5" t="s">
        <v>1732</v>
      </c>
      <c r="C336" s="5" t="str">
        <f>VLOOKUP(Tabla1[[#This Row],[RUC]],[1]ENTIDADES!$A$2:$I$191,2,0)</f>
        <v>GABINETE SECTORIAL DE SEGURIDAD</v>
      </c>
      <c r="D336" s="5" t="s">
        <v>913</v>
      </c>
      <c r="E336" s="5" t="str">
        <f>VLOOKUP(Tabla1[[#This Row],[RUC]],[1]ENTIDADES!$A$2:$I$191,4,0)</f>
        <v>ZONA 9</v>
      </c>
      <c r="F336" s="5" t="s">
        <v>439</v>
      </c>
      <c r="G336" s="5" t="s">
        <v>1427</v>
      </c>
      <c r="H336" s="29" t="s">
        <v>2771</v>
      </c>
      <c r="I336" s="5">
        <v>1</v>
      </c>
      <c r="J336" s="4">
        <v>1</v>
      </c>
      <c r="K336" s="5" t="s">
        <v>55</v>
      </c>
      <c r="L336" s="5" t="s">
        <v>2774</v>
      </c>
      <c r="M336" s="4">
        <v>9</v>
      </c>
      <c r="N336" s="5" t="s">
        <v>1982</v>
      </c>
      <c r="O336" s="5" t="s">
        <v>89</v>
      </c>
      <c r="P336" s="5" t="s">
        <v>2124</v>
      </c>
      <c r="Q336" s="6">
        <v>74.16</v>
      </c>
      <c r="R336" s="6">
        <v>25</v>
      </c>
      <c r="S336" s="6">
        <v>25</v>
      </c>
      <c r="T336" s="6">
        <v>25</v>
      </c>
      <c r="U336" s="6">
        <v>25</v>
      </c>
      <c r="V336" s="6">
        <v>100</v>
      </c>
      <c r="W336" s="6">
        <v>0</v>
      </c>
      <c r="X336" s="6">
        <v>100</v>
      </c>
      <c r="Y336" s="6">
        <v>0</v>
      </c>
      <c r="Z336" s="6">
        <v>0</v>
      </c>
      <c r="AA336" s="6">
        <v>100</v>
      </c>
      <c r="AB336" s="21">
        <f t="shared" si="31"/>
        <v>1</v>
      </c>
      <c r="AC336" s="23">
        <f t="shared" si="32"/>
        <v>1</v>
      </c>
      <c r="AD336" s="24" t="str">
        <f t="shared" si="33"/>
        <v>85% a 100%</v>
      </c>
      <c r="AE336" s="26" t="str">
        <f t="shared" si="34"/>
        <v>176819200000158</v>
      </c>
      <c r="AF336" s="26" t="str">
        <f>VLOOKUP(Tabla1[[#This Row],[RUC PROGRAMAS]],Tabla13[[RUC PROGRAMAS]:[Codificado Reportado
USD]],1,0)</f>
        <v>176819200000158</v>
      </c>
      <c r="AG336" s="6">
        <v>6944</v>
      </c>
      <c r="AH336" s="6">
        <v>6944</v>
      </c>
      <c r="AI336" s="21">
        <f t="shared" si="35"/>
        <v>1</v>
      </c>
      <c r="AJ336" s="26" t="str">
        <f t="shared" si="36"/>
        <v>85% a 100%</v>
      </c>
      <c r="AK336" s="6">
        <v>6944</v>
      </c>
      <c r="AL336" s="6">
        <v>6944</v>
      </c>
      <c r="AM336" s="5" t="s">
        <v>1000</v>
      </c>
      <c r="AN336" s="5" t="s">
        <v>923</v>
      </c>
      <c r="AO336" s="5" t="s">
        <v>2627</v>
      </c>
      <c r="AP336" s="5" t="s">
        <v>2627</v>
      </c>
      <c r="AQ336" s="5" t="s">
        <v>721</v>
      </c>
      <c r="AR336" s="5" t="s">
        <v>1269</v>
      </c>
      <c r="AS336" s="7">
        <v>44581.671574074098</v>
      </c>
      <c r="AT336" s="10"/>
    </row>
    <row r="337" spans="1:46" s="1" customFormat="1" ht="50" customHeight="1">
      <c r="A337" s="9">
        <v>2021</v>
      </c>
      <c r="B337" s="5" t="s">
        <v>1732</v>
      </c>
      <c r="C337" s="5" t="str">
        <f>VLOOKUP(Tabla1[[#This Row],[RUC]],[1]ENTIDADES!$A$2:$I$191,2,0)</f>
        <v>GABINETE SECTORIAL DE SEGURIDAD</v>
      </c>
      <c r="D337" s="5" t="s">
        <v>913</v>
      </c>
      <c r="E337" s="5" t="str">
        <f>VLOOKUP(Tabla1[[#This Row],[RUC]],[1]ENTIDADES!$A$2:$I$191,4,0)</f>
        <v>ZONA 9</v>
      </c>
      <c r="F337" s="5" t="s">
        <v>390</v>
      </c>
      <c r="G337" s="5" t="s">
        <v>2593</v>
      </c>
      <c r="H337" s="29" t="s">
        <v>2771</v>
      </c>
      <c r="I337" s="5">
        <v>1</v>
      </c>
      <c r="J337" s="4">
        <v>1</v>
      </c>
      <c r="K337" s="5" t="s">
        <v>55</v>
      </c>
      <c r="L337" s="5" t="s">
        <v>2774</v>
      </c>
      <c r="M337" s="4">
        <v>9</v>
      </c>
      <c r="N337" s="5" t="s">
        <v>1982</v>
      </c>
      <c r="O337" s="5" t="s">
        <v>89</v>
      </c>
      <c r="P337" s="5" t="s">
        <v>1769</v>
      </c>
      <c r="Q337" s="6">
        <v>0</v>
      </c>
      <c r="R337" s="6">
        <v>0</v>
      </c>
      <c r="S337" s="6">
        <v>0</v>
      </c>
      <c r="T337" s="6">
        <v>0</v>
      </c>
      <c r="U337" s="6">
        <v>0</v>
      </c>
      <c r="V337" s="6">
        <v>0</v>
      </c>
      <c r="W337" s="6">
        <v>0</v>
      </c>
      <c r="X337" s="6">
        <v>0</v>
      </c>
      <c r="Y337" s="6">
        <v>0</v>
      </c>
      <c r="Z337" s="6">
        <v>0</v>
      </c>
      <c r="AA337" s="6">
        <v>0</v>
      </c>
      <c r="AB337" s="21" t="e">
        <f t="shared" si="31"/>
        <v>#DIV/0!</v>
      </c>
      <c r="AC337" s="23" t="e">
        <f t="shared" si="32"/>
        <v>#DIV/0!</v>
      </c>
      <c r="AD337" s="24" t="e">
        <f t="shared" si="33"/>
        <v>#DIV/0!</v>
      </c>
      <c r="AE337" s="26" t="str">
        <f t="shared" si="34"/>
        <v>176819200000198</v>
      </c>
      <c r="AF337" s="26" t="e">
        <f>VLOOKUP(Tabla1[[#This Row],[RUC PROGRAMAS]],Tabla13[[RUC PROGRAMAS]:[Codificado Reportado
USD]],1,0)</f>
        <v>#N/A</v>
      </c>
      <c r="AG337" s="6">
        <v>0</v>
      </c>
      <c r="AH337" s="6">
        <v>0</v>
      </c>
      <c r="AI337" s="21" t="e">
        <f t="shared" si="35"/>
        <v>#DIV/0!</v>
      </c>
      <c r="AJ337" s="26" t="e">
        <f t="shared" si="36"/>
        <v>#DIV/0!</v>
      </c>
      <c r="AK337" s="6">
        <v>0</v>
      </c>
      <c r="AL337" s="6">
        <v>0</v>
      </c>
      <c r="AM337" s="5" t="s">
        <v>1492</v>
      </c>
      <c r="AN337" s="5" t="s">
        <v>1424</v>
      </c>
      <c r="AO337" s="5" t="s">
        <v>1424</v>
      </c>
      <c r="AP337" s="5" t="s">
        <v>1424</v>
      </c>
      <c r="AQ337" s="5" t="s">
        <v>721</v>
      </c>
      <c r="AR337" s="5" t="s">
        <v>1269</v>
      </c>
      <c r="AS337" s="7">
        <v>44581.672465277799</v>
      </c>
      <c r="AT337" s="10"/>
    </row>
    <row r="338" spans="1:46" s="1" customFormat="1" ht="50" customHeight="1">
      <c r="A338" s="9">
        <v>2021</v>
      </c>
      <c r="B338" s="5" t="s">
        <v>2583</v>
      </c>
      <c r="C338" s="5" t="str">
        <f>VLOOKUP(Tabla1[[#This Row],[RUC]],[1]ENTIDADES!$A$2:$I$191,2,0)</f>
        <v>GABINETE SECTORIAL DE EDUCACIÓN</v>
      </c>
      <c r="D338" s="5" t="s">
        <v>847</v>
      </c>
      <c r="E338" s="5" t="str">
        <f>VLOOKUP(Tabla1[[#This Row],[RUC]],[1]ENTIDADES!$A$2:$I$191,4,0)</f>
        <v>ZONA 9</v>
      </c>
      <c r="F338" s="5" t="s">
        <v>2220</v>
      </c>
      <c r="G338" s="5" t="s">
        <v>739</v>
      </c>
      <c r="H338" s="29" t="s">
        <v>2770</v>
      </c>
      <c r="I338" s="5">
        <v>3</v>
      </c>
      <c r="J338" s="4">
        <v>7</v>
      </c>
      <c r="K338" s="5" t="s">
        <v>2274</v>
      </c>
      <c r="L338" s="5" t="s">
        <v>2776</v>
      </c>
      <c r="M338" s="4">
        <v>14</v>
      </c>
      <c r="N338" s="5" t="s">
        <v>2573</v>
      </c>
      <c r="O338" s="5" t="s">
        <v>2185</v>
      </c>
      <c r="P338" s="5" t="s">
        <v>2124</v>
      </c>
      <c r="Q338" s="6">
        <v>100</v>
      </c>
      <c r="R338" s="6">
        <v>25</v>
      </c>
      <c r="S338" s="6">
        <v>25</v>
      </c>
      <c r="T338" s="6">
        <v>25</v>
      </c>
      <c r="U338" s="6">
        <v>25</v>
      </c>
      <c r="V338" s="6">
        <v>100</v>
      </c>
      <c r="W338" s="6">
        <v>25</v>
      </c>
      <c r="X338" s="6">
        <v>25</v>
      </c>
      <c r="Y338" s="6">
        <v>25</v>
      </c>
      <c r="Z338" s="6">
        <v>25</v>
      </c>
      <c r="AA338" s="6">
        <v>100</v>
      </c>
      <c r="AB338" s="21">
        <f t="shared" si="31"/>
        <v>1</v>
      </c>
      <c r="AC338" s="23">
        <f t="shared" si="32"/>
        <v>1</v>
      </c>
      <c r="AD338" s="24" t="str">
        <f t="shared" si="33"/>
        <v>85% a 100%</v>
      </c>
      <c r="AE338" s="26" t="str">
        <f t="shared" si="34"/>
        <v>176819049000101</v>
      </c>
      <c r="AF338" s="26" t="str">
        <f>VLOOKUP(Tabla1[[#This Row],[RUC PROGRAMAS]],Tabla13[[RUC PROGRAMAS]:[Codificado Reportado
USD]],1,0)</f>
        <v>176819049000101</v>
      </c>
      <c r="AG338" s="6">
        <v>405428.05</v>
      </c>
      <c r="AH338" s="6">
        <v>404415.96</v>
      </c>
      <c r="AI338" s="21">
        <f t="shared" si="35"/>
        <v>0.99750365077108016</v>
      </c>
      <c r="AJ338" s="26" t="str">
        <f t="shared" si="36"/>
        <v>85% a 100%</v>
      </c>
      <c r="AK338" s="6">
        <v>405428.0500000001</v>
      </c>
      <c r="AL338" s="6">
        <v>404415.96000000014</v>
      </c>
      <c r="AM338" s="5" t="s">
        <v>996</v>
      </c>
      <c r="AN338" s="5" t="s">
        <v>503</v>
      </c>
      <c r="AO338" s="5" t="s">
        <v>2753</v>
      </c>
      <c r="AP338" s="5" t="s">
        <v>1032</v>
      </c>
      <c r="AQ338" s="5" t="s">
        <v>807</v>
      </c>
      <c r="AR338" s="5" t="s">
        <v>2414</v>
      </c>
      <c r="AS338" s="7">
        <v>44589.4533912037</v>
      </c>
      <c r="AT338" s="10"/>
    </row>
    <row r="339" spans="1:46" s="1" customFormat="1" ht="50" customHeight="1">
      <c r="A339" s="9">
        <v>2021</v>
      </c>
      <c r="B339" s="5" t="s">
        <v>2583</v>
      </c>
      <c r="C339" s="5" t="str">
        <f>VLOOKUP(Tabla1[[#This Row],[RUC]],[1]ENTIDADES!$A$2:$I$191,2,0)</f>
        <v>GABINETE SECTORIAL DE EDUCACIÓN</v>
      </c>
      <c r="D339" s="5" t="s">
        <v>847</v>
      </c>
      <c r="E339" s="5" t="str">
        <f>VLOOKUP(Tabla1[[#This Row],[RUC]],[1]ENTIDADES!$A$2:$I$191,4,0)</f>
        <v>ZONA 9</v>
      </c>
      <c r="F339" s="5" t="s">
        <v>1631</v>
      </c>
      <c r="G339" s="5" t="s">
        <v>897</v>
      </c>
      <c r="H339" s="29" t="s">
        <v>2771</v>
      </c>
      <c r="I339" s="5">
        <v>2</v>
      </c>
      <c r="J339" s="4">
        <v>5</v>
      </c>
      <c r="K339" s="5" t="s">
        <v>2608</v>
      </c>
      <c r="L339" s="5" t="s">
        <v>2772</v>
      </c>
      <c r="M339" s="4">
        <v>2</v>
      </c>
      <c r="N339" s="5" t="s">
        <v>570</v>
      </c>
      <c r="O339" s="5" t="s">
        <v>2034</v>
      </c>
      <c r="P339" s="5" t="s">
        <v>2124</v>
      </c>
      <c r="Q339" s="6">
        <v>100</v>
      </c>
      <c r="R339" s="6">
        <v>25</v>
      </c>
      <c r="S339" s="6">
        <v>25</v>
      </c>
      <c r="T339" s="6">
        <v>25</v>
      </c>
      <c r="U339" s="6">
        <v>25</v>
      </c>
      <c r="V339" s="6">
        <v>100</v>
      </c>
      <c r="W339" s="6">
        <v>25</v>
      </c>
      <c r="X339" s="6">
        <v>25</v>
      </c>
      <c r="Y339" s="6">
        <v>25</v>
      </c>
      <c r="Z339" s="6">
        <v>25</v>
      </c>
      <c r="AA339" s="6">
        <v>100</v>
      </c>
      <c r="AB339" s="21">
        <f t="shared" si="31"/>
        <v>1</v>
      </c>
      <c r="AC339" s="23">
        <f t="shared" si="32"/>
        <v>1</v>
      </c>
      <c r="AD339" s="24" t="str">
        <f t="shared" si="33"/>
        <v>85% a 100%</v>
      </c>
      <c r="AE339" s="26" t="str">
        <f t="shared" si="34"/>
        <v>176819049000155</v>
      </c>
      <c r="AF339" s="26" t="str">
        <f>VLOOKUP(Tabla1[[#This Row],[RUC PROGRAMAS]],Tabla13[[RUC PROGRAMAS]:[Codificado Reportado
USD]],1,0)</f>
        <v>176819049000155</v>
      </c>
      <c r="AG339" s="6">
        <v>2598094.17</v>
      </c>
      <c r="AH339" s="6">
        <v>2598094.17</v>
      </c>
      <c r="AI339" s="21">
        <f t="shared" si="35"/>
        <v>1</v>
      </c>
      <c r="AJ339" s="26" t="str">
        <f t="shared" si="36"/>
        <v>85% a 100%</v>
      </c>
      <c r="AK339" s="6">
        <v>2598094.17</v>
      </c>
      <c r="AL339" s="6">
        <v>2598094.17</v>
      </c>
      <c r="AM339" s="5" t="s">
        <v>2084</v>
      </c>
      <c r="AN339" s="5" t="s">
        <v>187</v>
      </c>
      <c r="AO339" s="5" t="s">
        <v>2189</v>
      </c>
      <c r="AP339" s="5" t="s">
        <v>1007</v>
      </c>
      <c r="AQ339" s="5" t="s">
        <v>807</v>
      </c>
      <c r="AR339" s="5" t="s">
        <v>2414</v>
      </c>
      <c r="AS339" s="7">
        <v>44589.454131944403</v>
      </c>
      <c r="AT339" s="10"/>
    </row>
    <row r="340" spans="1:46" s="1" customFormat="1" ht="50" customHeight="1">
      <c r="A340" s="9">
        <v>2021</v>
      </c>
      <c r="B340" s="5" t="s">
        <v>821</v>
      </c>
      <c r="C340" s="5" t="str">
        <f>VLOOKUP(Tabla1[[#This Row],[RUC]],[1]ENTIDADES!$A$2:$I$191,2,0)</f>
        <v>GABINETE SECTORIAL DE SEGURIDAD</v>
      </c>
      <c r="D340" s="5" t="s">
        <v>2338</v>
      </c>
      <c r="E340" s="5" t="str">
        <f>VLOOKUP(Tabla1[[#This Row],[RUC]],[1]ENTIDADES!$A$2:$I$191,4,0)</f>
        <v>ZONA 9</v>
      </c>
      <c r="F340" s="5" t="s">
        <v>2220</v>
      </c>
      <c r="G340" s="5" t="s">
        <v>739</v>
      </c>
      <c r="H340" s="29" t="s">
        <v>2770</v>
      </c>
      <c r="I340" s="5">
        <v>3</v>
      </c>
      <c r="J340" s="4">
        <v>7</v>
      </c>
      <c r="K340" s="5" t="s">
        <v>2274</v>
      </c>
      <c r="L340" s="5" t="s">
        <v>2776</v>
      </c>
      <c r="M340" s="4">
        <v>14</v>
      </c>
      <c r="N340" s="5" t="s">
        <v>2573</v>
      </c>
      <c r="O340" s="5" t="s">
        <v>539</v>
      </c>
      <c r="P340" s="5" t="s">
        <v>2121</v>
      </c>
      <c r="Q340" s="6">
        <v>0.94</v>
      </c>
      <c r="R340" s="6">
        <v>0.24</v>
      </c>
      <c r="S340" s="6">
        <v>0.26</v>
      </c>
      <c r="T340" s="6">
        <v>0.25</v>
      </c>
      <c r="U340" s="6">
        <v>0.25</v>
      </c>
      <c r="V340" s="6">
        <v>1</v>
      </c>
      <c r="W340" s="6">
        <v>0.24</v>
      </c>
      <c r="X340" s="6">
        <v>0.24</v>
      </c>
      <c r="Y340" s="6">
        <v>0.22</v>
      </c>
      <c r="Z340" s="6">
        <v>0.3</v>
      </c>
      <c r="AA340" s="6">
        <v>1</v>
      </c>
      <c r="AB340" s="21">
        <f t="shared" si="31"/>
        <v>1</v>
      </c>
      <c r="AC340" s="23">
        <f t="shared" si="32"/>
        <v>1</v>
      </c>
      <c r="AD340" s="24" t="str">
        <f t="shared" si="33"/>
        <v>85% a 100%</v>
      </c>
      <c r="AE340" s="26" t="str">
        <f t="shared" si="34"/>
        <v>176818719000101</v>
      </c>
      <c r="AF340" s="26" t="str">
        <f>VLOOKUP(Tabla1[[#This Row],[RUC PROGRAMAS]],Tabla13[[RUC PROGRAMAS]:[Codificado Reportado
USD]],1,0)</f>
        <v>176818719000101</v>
      </c>
      <c r="AG340" s="6">
        <v>5780569.0099999998</v>
      </c>
      <c r="AH340" s="6">
        <v>5445334.21</v>
      </c>
      <c r="AI340" s="21">
        <f t="shared" si="35"/>
        <v>0.94200660879230647</v>
      </c>
      <c r="AJ340" s="26" t="str">
        <f t="shared" si="36"/>
        <v>85% a 100%</v>
      </c>
      <c r="AK340" s="6">
        <v>5780569.0100000007</v>
      </c>
      <c r="AL340" s="6">
        <v>5445334.2100000009</v>
      </c>
      <c r="AM340" s="5" t="s">
        <v>142</v>
      </c>
      <c r="AN340" s="5" t="s">
        <v>713</v>
      </c>
      <c r="AO340" s="5" t="s">
        <v>1852</v>
      </c>
      <c r="AP340" s="5" t="s">
        <v>286</v>
      </c>
      <c r="AQ340" s="5" t="s">
        <v>2502</v>
      </c>
      <c r="AR340" s="5" t="s">
        <v>2575</v>
      </c>
      <c r="AS340" s="7">
        <v>44592.717615740701</v>
      </c>
      <c r="AT340" s="11">
        <v>44587.723761574103</v>
      </c>
    </row>
    <row r="341" spans="1:46" s="1" customFormat="1" ht="50" customHeight="1">
      <c r="A341" s="9">
        <v>2021</v>
      </c>
      <c r="B341" s="5" t="s">
        <v>2379</v>
      </c>
      <c r="C341" s="5" t="str">
        <f>VLOOKUP(Tabla1[[#This Row],[RUC]],[1]ENTIDADES!$A$2:$I$191,2,0)</f>
        <v>GABINETE SECTORIAL ECONÓMICO</v>
      </c>
      <c r="D341" s="5" t="s">
        <v>2111</v>
      </c>
      <c r="E341" s="5" t="str">
        <f>VLOOKUP(Tabla1[[#This Row],[RUC]],[1]ENTIDADES!$A$2:$I$191,4,0)</f>
        <v>ZONA 9</v>
      </c>
      <c r="F341" s="5" t="s">
        <v>2220</v>
      </c>
      <c r="G341" s="5" t="s">
        <v>739</v>
      </c>
      <c r="H341" s="29" t="s">
        <v>2770</v>
      </c>
      <c r="I341" s="5">
        <v>3</v>
      </c>
      <c r="J341" s="4">
        <v>7</v>
      </c>
      <c r="K341" s="5" t="s">
        <v>2274</v>
      </c>
      <c r="L341" s="5" t="s">
        <v>2776</v>
      </c>
      <c r="M341" s="4">
        <v>14</v>
      </c>
      <c r="N341" s="5" t="s">
        <v>2573</v>
      </c>
      <c r="O341" s="5" t="s">
        <v>1380</v>
      </c>
      <c r="P341" s="5" t="s">
        <v>491</v>
      </c>
      <c r="Q341" s="6">
        <v>57</v>
      </c>
      <c r="R341" s="6">
        <v>25</v>
      </c>
      <c r="S341" s="6">
        <v>25</v>
      </c>
      <c r="T341" s="6">
        <v>25</v>
      </c>
      <c r="U341" s="6">
        <v>25</v>
      </c>
      <c r="V341" s="6">
        <v>100</v>
      </c>
      <c r="W341" s="6">
        <v>8.84</v>
      </c>
      <c r="X341" s="6">
        <v>33.270000000000003</v>
      </c>
      <c r="Y341" s="6">
        <v>15.47</v>
      </c>
      <c r="Z341" s="6">
        <v>40.130000000000003</v>
      </c>
      <c r="AA341" s="6">
        <v>97.71</v>
      </c>
      <c r="AB341" s="21">
        <f t="shared" si="31"/>
        <v>0.97709999999999997</v>
      </c>
      <c r="AC341" s="23">
        <f t="shared" si="32"/>
        <v>0.97709999999999997</v>
      </c>
      <c r="AD341" s="24" t="str">
        <f t="shared" si="33"/>
        <v>85% a 100%</v>
      </c>
      <c r="AE341" s="26" t="str">
        <f t="shared" si="34"/>
        <v>176818573000101</v>
      </c>
      <c r="AF341" s="26" t="str">
        <f>VLOOKUP(Tabla1[[#This Row],[RUC PROGRAMAS]],Tabla13[[RUC PROGRAMAS]:[Codificado Reportado
USD]],1,0)</f>
        <v>176818573000101</v>
      </c>
      <c r="AG341" s="6">
        <v>1461312.77</v>
      </c>
      <c r="AH341" s="6">
        <v>1427828.62</v>
      </c>
      <c r="AI341" s="21">
        <f t="shared" si="35"/>
        <v>0.97708625375250779</v>
      </c>
      <c r="AJ341" s="26" t="str">
        <f t="shared" si="36"/>
        <v>85% a 100%</v>
      </c>
      <c r="AK341" s="6">
        <v>1461312.7700000003</v>
      </c>
      <c r="AL341" s="6">
        <v>1427828.62</v>
      </c>
      <c r="AM341" s="5" t="s">
        <v>2663</v>
      </c>
      <c r="AN341" s="5" t="s">
        <v>1877</v>
      </c>
      <c r="AO341" s="5" t="s">
        <v>1163</v>
      </c>
      <c r="AP341" s="5" t="s">
        <v>1746</v>
      </c>
      <c r="AQ341" s="5" t="s">
        <v>294</v>
      </c>
      <c r="AR341" s="5" t="s">
        <v>2089</v>
      </c>
      <c r="AS341" s="7">
        <v>44586.495798611097</v>
      </c>
      <c r="AT341" s="10"/>
    </row>
    <row r="342" spans="1:46" s="1" customFormat="1" ht="50" customHeight="1">
      <c r="A342" s="9">
        <v>2021</v>
      </c>
      <c r="B342" s="5" t="s">
        <v>2379</v>
      </c>
      <c r="C342" s="5" t="str">
        <f>VLOOKUP(Tabla1[[#This Row],[RUC]],[1]ENTIDADES!$A$2:$I$191,2,0)</f>
        <v>GABINETE SECTORIAL ECONÓMICO</v>
      </c>
      <c r="D342" s="5" t="s">
        <v>2111</v>
      </c>
      <c r="E342" s="5" t="str">
        <f>VLOOKUP(Tabla1[[#This Row],[RUC]],[1]ENTIDADES!$A$2:$I$191,4,0)</f>
        <v>ZONA 9</v>
      </c>
      <c r="F342" s="5" t="s">
        <v>1631</v>
      </c>
      <c r="G342" s="5" t="s">
        <v>1133</v>
      </c>
      <c r="H342" s="29" t="s">
        <v>2771</v>
      </c>
      <c r="I342" s="5">
        <v>3</v>
      </c>
      <c r="J342" s="4">
        <v>7</v>
      </c>
      <c r="K342" s="5" t="s">
        <v>2274</v>
      </c>
      <c r="L342" s="5" t="s">
        <v>2774</v>
      </c>
      <c r="M342" s="4">
        <v>9</v>
      </c>
      <c r="N342" s="5" t="s">
        <v>1982</v>
      </c>
      <c r="O342" s="5" t="s">
        <v>2406</v>
      </c>
      <c r="P342" s="5" t="s">
        <v>491</v>
      </c>
      <c r="Q342" s="6">
        <v>94</v>
      </c>
      <c r="R342" s="6">
        <v>25</v>
      </c>
      <c r="S342" s="6">
        <v>25</v>
      </c>
      <c r="T342" s="6">
        <v>25</v>
      </c>
      <c r="U342" s="6">
        <v>25</v>
      </c>
      <c r="V342" s="6">
        <v>100</v>
      </c>
      <c r="W342" s="6">
        <v>7.15</v>
      </c>
      <c r="X342" s="6">
        <v>11.36</v>
      </c>
      <c r="Y342" s="6">
        <v>20.239999999999998</v>
      </c>
      <c r="Z342" s="6">
        <v>57.07</v>
      </c>
      <c r="AA342" s="6">
        <v>95.82</v>
      </c>
      <c r="AB342" s="21">
        <f t="shared" si="31"/>
        <v>0.95819999999999994</v>
      </c>
      <c r="AC342" s="23">
        <f t="shared" si="32"/>
        <v>0.95819999999999994</v>
      </c>
      <c r="AD342" s="24" t="str">
        <f t="shared" si="33"/>
        <v>85% a 100%</v>
      </c>
      <c r="AE342" s="26" t="str">
        <f t="shared" si="34"/>
        <v>176818573000155</v>
      </c>
      <c r="AF342" s="26" t="str">
        <f>VLOOKUP(Tabla1[[#This Row],[RUC PROGRAMAS]],Tabla13[[RUC PROGRAMAS]:[Codificado Reportado
USD]],1,0)</f>
        <v>176818573000155</v>
      </c>
      <c r="AG342" s="6">
        <v>25469926.620000001</v>
      </c>
      <c r="AH342" s="6">
        <v>24404266.66</v>
      </c>
      <c r="AI342" s="21">
        <f t="shared" si="35"/>
        <v>0.95816006948511578</v>
      </c>
      <c r="AJ342" s="26" t="str">
        <f t="shared" si="36"/>
        <v>85% a 100%</v>
      </c>
      <c r="AK342" s="6">
        <v>25469926.620000001</v>
      </c>
      <c r="AL342" s="6">
        <v>24404266.660000004</v>
      </c>
      <c r="AM342" s="5" t="s">
        <v>1561</v>
      </c>
      <c r="AN342" s="5" t="s">
        <v>2131</v>
      </c>
      <c r="AO342" s="5" t="s">
        <v>1949</v>
      </c>
      <c r="AP342" s="5" t="s">
        <v>925</v>
      </c>
      <c r="AQ342" s="5" t="s">
        <v>294</v>
      </c>
      <c r="AR342" s="5" t="s">
        <v>2089</v>
      </c>
      <c r="AS342" s="7">
        <v>44586.531504629602</v>
      </c>
      <c r="AT342" s="10"/>
    </row>
    <row r="343" spans="1:46" s="1" customFormat="1" ht="50" customHeight="1">
      <c r="A343" s="9">
        <v>2021</v>
      </c>
      <c r="B343" s="5" t="s">
        <v>2546</v>
      </c>
      <c r="C343" s="5" t="str">
        <f>VLOOKUP(Tabla1[[#This Row],[RUC]],[1]ENTIDADES!$A$2:$I$191,2,0)</f>
        <v>SIN GABINETE</v>
      </c>
      <c r="D343" s="5" t="s">
        <v>464</v>
      </c>
      <c r="E343" s="5" t="str">
        <f>VLOOKUP(Tabla1[[#This Row],[RUC]],[1]ENTIDADES!$A$2:$I$191,4,0)</f>
        <v>ZONA 9</v>
      </c>
      <c r="F343" s="5" t="s">
        <v>2220</v>
      </c>
      <c r="G343" s="5" t="s">
        <v>739</v>
      </c>
      <c r="H343" s="29" t="s">
        <v>2770</v>
      </c>
      <c r="I343" s="5">
        <v>3</v>
      </c>
      <c r="J343" s="4">
        <v>7</v>
      </c>
      <c r="K343" s="5" t="s">
        <v>2274</v>
      </c>
      <c r="L343" s="5" t="s">
        <v>2776</v>
      </c>
      <c r="M343" s="4">
        <v>14</v>
      </c>
      <c r="N343" s="5" t="s">
        <v>2573</v>
      </c>
      <c r="O343" s="5" t="s">
        <v>1380</v>
      </c>
      <c r="P343" s="5" t="s">
        <v>491</v>
      </c>
      <c r="Q343" s="6">
        <v>97.57</v>
      </c>
      <c r="R343" s="6">
        <v>25</v>
      </c>
      <c r="S343" s="6">
        <v>25</v>
      </c>
      <c r="T343" s="6">
        <v>25</v>
      </c>
      <c r="U343" s="6">
        <v>25</v>
      </c>
      <c r="V343" s="6">
        <v>100</v>
      </c>
      <c r="W343" s="6">
        <v>25</v>
      </c>
      <c r="X343" s="6">
        <v>25</v>
      </c>
      <c r="Y343" s="6">
        <v>25</v>
      </c>
      <c r="Z343" s="6">
        <v>25</v>
      </c>
      <c r="AA343" s="6">
        <v>100</v>
      </c>
      <c r="AB343" s="21">
        <f t="shared" si="31"/>
        <v>1</v>
      </c>
      <c r="AC343" s="23">
        <f t="shared" si="32"/>
        <v>1</v>
      </c>
      <c r="AD343" s="24" t="str">
        <f t="shared" si="33"/>
        <v>85% a 100%</v>
      </c>
      <c r="AE343" s="26" t="str">
        <f t="shared" si="34"/>
        <v>176000244000101</v>
      </c>
      <c r="AF343" s="26" t="str">
        <f>VLOOKUP(Tabla1[[#This Row],[RUC PROGRAMAS]],Tabla13[[RUC PROGRAMAS]:[Codificado Reportado
USD]],1,0)</f>
        <v>176000244000101</v>
      </c>
      <c r="AG343" s="6">
        <v>7565762.9800000004</v>
      </c>
      <c r="AH343" s="6">
        <v>7357251.2599999998</v>
      </c>
      <c r="AI343" s="21">
        <f t="shared" si="35"/>
        <v>0.97244009354361238</v>
      </c>
      <c r="AJ343" s="26" t="str">
        <f t="shared" si="36"/>
        <v>85% a 100%</v>
      </c>
      <c r="AK343" s="6">
        <v>7565762.9799999995</v>
      </c>
      <c r="AL343" s="6">
        <v>7357251.2599999998</v>
      </c>
      <c r="AM343" s="5" t="s">
        <v>1479</v>
      </c>
      <c r="AN343" s="5" t="s">
        <v>2133</v>
      </c>
      <c r="AO343" s="5" t="s">
        <v>400</v>
      </c>
      <c r="AP343" s="5" t="s">
        <v>1361</v>
      </c>
      <c r="AQ343" s="5" t="s">
        <v>2565</v>
      </c>
      <c r="AR343" s="5" t="s">
        <v>1216</v>
      </c>
      <c r="AS343" s="7">
        <v>44592.634305555599</v>
      </c>
      <c r="AT343" s="10"/>
    </row>
    <row r="344" spans="1:46" s="1" customFormat="1" ht="50" customHeight="1">
      <c r="A344" s="9">
        <v>2021</v>
      </c>
      <c r="B344" s="5" t="s">
        <v>2546</v>
      </c>
      <c r="C344" s="5" t="str">
        <f>VLOOKUP(Tabla1[[#This Row],[RUC]],[1]ENTIDADES!$A$2:$I$191,2,0)</f>
        <v>SIN GABINETE</v>
      </c>
      <c r="D344" s="5" t="s">
        <v>464</v>
      </c>
      <c r="E344" s="5" t="str">
        <f>VLOOKUP(Tabla1[[#This Row],[RUC]],[1]ENTIDADES!$A$2:$I$191,4,0)</f>
        <v>ZONA 9</v>
      </c>
      <c r="F344" s="5" t="s">
        <v>2429</v>
      </c>
      <c r="G344" s="5" t="s">
        <v>1045</v>
      </c>
      <c r="H344" s="29" t="s">
        <v>2771</v>
      </c>
      <c r="I344" s="5">
        <v>2</v>
      </c>
      <c r="J344" s="4">
        <v>4</v>
      </c>
      <c r="K344" s="5" t="s">
        <v>108</v>
      </c>
      <c r="L344" s="5" t="s">
        <v>2772</v>
      </c>
      <c r="M344" s="4">
        <v>4</v>
      </c>
      <c r="N344" s="5" t="s">
        <v>1840</v>
      </c>
      <c r="O344" s="5" t="s">
        <v>89</v>
      </c>
      <c r="P344" s="5" t="s">
        <v>1769</v>
      </c>
      <c r="Q344" s="6">
        <v>0</v>
      </c>
      <c r="R344" s="6">
        <v>0</v>
      </c>
      <c r="S344" s="6">
        <v>0</v>
      </c>
      <c r="T344" s="6">
        <v>0</v>
      </c>
      <c r="U344" s="6">
        <v>0</v>
      </c>
      <c r="V344" s="6">
        <v>0</v>
      </c>
      <c r="W344" s="6">
        <v>0</v>
      </c>
      <c r="X344" s="6">
        <v>0</v>
      </c>
      <c r="Y344" s="6">
        <v>0</v>
      </c>
      <c r="Z344" s="6">
        <v>0</v>
      </c>
      <c r="AA344" s="6">
        <v>0</v>
      </c>
      <c r="AB344" s="21" t="e">
        <f t="shared" si="31"/>
        <v>#DIV/0!</v>
      </c>
      <c r="AC344" s="23" t="e">
        <f t="shared" si="32"/>
        <v>#DIV/0!</v>
      </c>
      <c r="AD344" s="24" t="e">
        <f t="shared" si="33"/>
        <v>#DIV/0!</v>
      </c>
      <c r="AE344" s="26" t="str">
        <f t="shared" si="34"/>
        <v>176000244000120</v>
      </c>
      <c r="AF344" s="26" t="str">
        <f>VLOOKUP(Tabla1[[#This Row],[RUC PROGRAMAS]],Tabla13[[RUC PROGRAMAS]:[Codificado Reportado
USD]],1,0)</f>
        <v>176000244000120</v>
      </c>
      <c r="AG344" s="6">
        <v>3733.33</v>
      </c>
      <c r="AH344" s="6">
        <v>3733.33</v>
      </c>
      <c r="AI344" s="21">
        <f t="shared" si="35"/>
        <v>1</v>
      </c>
      <c r="AJ344" s="26" t="str">
        <f t="shared" si="36"/>
        <v>85% a 100%</v>
      </c>
      <c r="AK344" s="6">
        <v>3733.33</v>
      </c>
      <c r="AL344" s="6">
        <v>3733.33</v>
      </c>
      <c r="AM344" s="5" t="s">
        <v>636</v>
      </c>
      <c r="AN344" s="5" t="s">
        <v>636</v>
      </c>
      <c r="AO344" s="5" t="s">
        <v>636</v>
      </c>
      <c r="AP344" s="5" t="s">
        <v>1397</v>
      </c>
      <c r="AQ344" s="5" t="s">
        <v>2565</v>
      </c>
      <c r="AR344" s="5" t="s">
        <v>1216</v>
      </c>
      <c r="AS344" s="7">
        <v>44586.385381944398</v>
      </c>
      <c r="AT344" s="10"/>
    </row>
    <row r="345" spans="1:46" s="1" customFormat="1" ht="50" customHeight="1">
      <c r="A345" s="9">
        <v>2021</v>
      </c>
      <c r="B345" s="5" t="s">
        <v>2546</v>
      </c>
      <c r="C345" s="5" t="str">
        <f>VLOOKUP(Tabla1[[#This Row],[RUC]],[1]ENTIDADES!$A$2:$I$191,2,0)</f>
        <v>SIN GABINETE</v>
      </c>
      <c r="D345" s="5" t="s">
        <v>464</v>
      </c>
      <c r="E345" s="5" t="str">
        <f>VLOOKUP(Tabla1[[#This Row],[RUC]],[1]ENTIDADES!$A$2:$I$191,4,0)</f>
        <v>ZONA 9</v>
      </c>
      <c r="F345" s="5" t="s">
        <v>1631</v>
      </c>
      <c r="G345" s="5" t="s">
        <v>2331</v>
      </c>
      <c r="H345" s="29" t="s">
        <v>2771</v>
      </c>
      <c r="I345" s="5">
        <v>2</v>
      </c>
      <c r="J345" s="4">
        <v>4</v>
      </c>
      <c r="K345" s="5" t="s">
        <v>108</v>
      </c>
      <c r="L345" s="5" t="s">
        <v>2772</v>
      </c>
      <c r="M345" s="4">
        <v>4</v>
      </c>
      <c r="N345" s="5" t="s">
        <v>1840</v>
      </c>
      <c r="O345" s="5" t="s">
        <v>695</v>
      </c>
      <c r="P345" s="5" t="s">
        <v>227</v>
      </c>
      <c r="Q345" s="6">
        <v>98.58</v>
      </c>
      <c r="R345" s="6">
        <v>13</v>
      </c>
      <c r="S345" s="6">
        <v>19</v>
      </c>
      <c r="T345" s="6">
        <v>25</v>
      </c>
      <c r="U345" s="6">
        <v>29</v>
      </c>
      <c r="V345" s="6">
        <v>86</v>
      </c>
      <c r="W345" s="6">
        <v>15</v>
      </c>
      <c r="X345" s="6">
        <v>17</v>
      </c>
      <c r="Y345" s="6">
        <v>15</v>
      </c>
      <c r="Z345" s="6">
        <v>39</v>
      </c>
      <c r="AA345" s="6">
        <v>86</v>
      </c>
      <c r="AB345" s="21">
        <f t="shared" si="31"/>
        <v>1</v>
      </c>
      <c r="AC345" s="23">
        <f t="shared" si="32"/>
        <v>1</v>
      </c>
      <c r="AD345" s="24" t="str">
        <f t="shared" si="33"/>
        <v>85% a 100%</v>
      </c>
      <c r="AE345" s="26" t="str">
        <f t="shared" si="34"/>
        <v>176000244000155</v>
      </c>
      <c r="AF345" s="26" t="str">
        <f>VLOOKUP(Tabla1[[#This Row],[RUC PROGRAMAS]],Tabla13[[RUC PROGRAMAS]:[Codificado Reportado
USD]],1,0)</f>
        <v>176000244000155</v>
      </c>
      <c r="AG345" s="6">
        <v>10973621.300000001</v>
      </c>
      <c r="AH345" s="6">
        <v>10250077.779999999</v>
      </c>
      <c r="AI345" s="21">
        <f t="shared" si="35"/>
        <v>0.93406520051862907</v>
      </c>
      <c r="AJ345" s="26" t="str">
        <f t="shared" si="36"/>
        <v>85% a 100%</v>
      </c>
      <c r="AK345" s="6">
        <v>10973621.299999999</v>
      </c>
      <c r="AL345" s="6">
        <v>10250077.779999999</v>
      </c>
      <c r="AM345" s="5" t="s">
        <v>2181</v>
      </c>
      <c r="AN345" s="5" t="s">
        <v>1690</v>
      </c>
      <c r="AO345" s="5" t="s">
        <v>92</v>
      </c>
      <c r="AP345" s="5" t="s">
        <v>1646</v>
      </c>
      <c r="AQ345" s="5" t="s">
        <v>2565</v>
      </c>
      <c r="AR345" s="5" t="s">
        <v>1216</v>
      </c>
      <c r="AS345" s="7">
        <v>44586.386666666702</v>
      </c>
      <c r="AT345" s="10"/>
    </row>
    <row r="346" spans="1:46" s="1" customFormat="1" ht="50" customHeight="1">
      <c r="A346" s="9">
        <v>2021</v>
      </c>
      <c r="B346" s="5" t="s">
        <v>2032</v>
      </c>
      <c r="C346" s="5" t="str">
        <f>VLOOKUP(Tabla1[[#This Row],[RUC]],[1]ENTIDADES!$A$2:$I$191,2,0)</f>
        <v>SIN GABINETE</v>
      </c>
      <c r="D346" s="5" t="s">
        <v>2362</v>
      </c>
      <c r="E346" s="5" t="str">
        <f>VLOOKUP(Tabla1[[#This Row],[RUC]],[1]ENTIDADES!$A$2:$I$191,4,0)</f>
        <v>ZONA 8</v>
      </c>
      <c r="F346" s="5" t="s">
        <v>2220</v>
      </c>
      <c r="G346" s="5" t="s">
        <v>739</v>
      </c>
      <c r="H346" s="29" t="s">
        <v>2770</v>
      </c>
      <c r="I346" s="5">
        <v>3</v>
      </c>
      <c r="J346" s="4">
        <v>7</v>
      </c>
      <c r="K346" s="5" t="s">
        <v>2274</v>
      </c>
      <c r="L346" s="5" t="s">
        <v>2776</v>
      </c>
      <c r="M346" s="4">
        <v>14</v>
      </c>
      <c r="N346" s="5" t="s">
        <v>2573</v>
      </c>
      <c r="O346" s="5" t="s">
        <v>539</v>
      </c>
      <c r="P346" s="5" t="s">
        <v>2124</v>
      </c>
      <c r="Q346" s="6">
        <v>0</v>
      </c>
      <c r="R346" s="6">
        <v>25</v>
      </c>
      <c r="S346" s="6">
        <v>25</v>
      </c>
      <c r="T346" s="6">
        <v>25</v>
      </c>
      <c r="U346" s="6">
        <v>25</v>
      </c>
      <c r="V346" s="6">
        <v>100</v>
      </c>
      <c r="W346" s="6">
        <v>25</v>
      </c>
      <c r="X346" s="6">
        <v>25</v>
      </c>
      <c r="Y346" s="6">
        <v>25</v>
      </c>
      <c r="Z346" s="6">
        <v>25</v>
      </c>
      <c r="AA346" s="6">
        <v>100</v>
      </c>
      <c r="AB346" s="21">
        <f t="shared" si="31"/>
        <v>1</v>
      </c>
      <c r="AC346" s="23">
        <f t="shared" si="32"/>
        <v>1</v>
      </c>
      <c r="AD346" s="24" t="str">
        <f t="shared" si="33"/>
        <v>85% a 100%</v>
      </c>
      <c r="AE346" s="26" t="str">
        <f t="shared" si="34"/>
        <v>096852223000101</v>
      </c>
      <c r="AF346" s="26" t="str">
        <f>VLOOKUP(Tabla1[[#This Row],[RUC PROGRAMAS]],Tabla13[[RUC PROGRAMAS]:[Codificado Reportado
USD]],1,0)</f>
        <v>096852223000101</v>
      </c>
      <c r="AG346" s="6">
        <v>10273266.17</v>
      </c>
      <c r="AH346" s="6">
        <v>10233089.310000001</v>
      </c>
      <c r="AI346" s="21">
        <f t="shared" si="35"/>
        <v>0.99608918338772101</v>
      </c>
      <c r="AJ346" s="26" t="str">
        <f t="shared" si="36"/>
        <v>85% a 100%</v>
      </c>
      <c r="AK346" s="6">
        <v>10334036.169999996</v>
      </c>
      <c r="AL346" s="6">
        <v>10293859.309999995</v>
      </c>
      <c r="AM346" s="5" t="s">
        <v>726</v>
      </c>
      <c r="AN346" s="5" t="s">
        <v>104</v>
      </c>
      <c r="AO346" s="5" t="s">
        <v>1865</v>
      </c>
      <c r="AP346" s="5" t="s">
        <v>2706</v>
      </c>
      <c r="AQ346" s="5" t="s">
        <v>61</v>
      </c>
      <c r="AR346" s="5" t="s">
        <v>1209</v>
      </c>
      <c r="AS346" s="7">
        <v>44578.513287037</v>
      </c>
      <c r="AT346" s="10"/>
    </row>
    <row r="347" spans="1:46" s="1" customFormat="1" ht="50" customHeight="1">
      <c r="A347" s="9">
        <v>2021</v>
      </c>
      <c r="B347" s="5" t="s">
        <v>2032</v>
      </c>
      <c r="C347" s="5" t="str">
        <f>VLOOKUP(Tabla1[[#This Row],[RUC]],[1]ENTIDADES!$A$2:$I$191,2,0)</f>
        <v>SIN GABINETE</v>
      </c>
      <c r="D347" s="5" t="s">
        <v>2362</v>
      </c>
      <c r="E347" s="5" t="str">
        <f>VLOOKUP(Tabla1[[#This Row],[RUC]],[1]ENTIDADES!$A$2:$I$191,4,0)</f>
        <v>ZONA 8</v>
      </c>
      <c r="F347" s="5" t="s">
        <v>1631</v>
      </c>
      <c r="G347" s="5" t="s">
        <v>2721</v>
      </c>
      <c r="H347" s="29" t="s">
        <v>2771</v>
      </c>
      <c r="I347" s="5">
        <v>2</v>
      </c>
      <c r="J347" s="4">
        <v>4</v>
      </c>
      <c r="K347" s="5" t="s">
        <v>110</v>
      </c>
      <c r="L347" s="5" t="s">
        <v>2772</v>
      </c>
      <c r="M347" s="4">
        <v>2</v>
      </c>
      <c r="N347" s="5" t="s">
        <v>570</v>
      </c>
      <c r="O347" s="5" t="s">
        <v>2582</v>
      </c>
      <c r="P347" s="5" t="s">
        <v>2124</v>
      </c>
      <c r="Q347" s="6">
        <v>0</v>
      </c>
      <c r="R347" s="6">
        <v>25</v>
      </c>
      <c r="S347" s="6">
        <v>25</v>
      </c>
      <c r="T347" s="6">
        <v>25</v>
      </c>
      <c r="U347" s="6">
        <v>25</v>
      </c>
      <c r="V347" s="6">
        <v>100</v>
      </c>
      <c r="W347" s="6">
        <v>19.5</v>
      </c>
      <c r="X347" s="6">
        <v>20.76</v>
      </c>
      <c r="Y347" s="6">
        <v>20.88</v>
      </c>
      <c r="Z347" s="6">
        <v>19.43</v>
      </c>
      <c r="AA347" s="6">
        <v>80.569999999999993</v>
      </c>
      <c r="AB347" s="21">
        <f t="shared" si="31"/>
        <v>0.80569999999999997</v>
      </c>
      <c r="AC347" s="23">
        <f t="shared" si="32"/>
        <v>0.80569999999999997</v>
      </c>
      <c r="AD347" s="24" t="str">
        <f t="shared" si="33"/>
        <v>70% a 84,99%</v>
      </c>
      <c r="AE347" s="26" t="str">
        <f t="shared" si="34"/>
        <v>096852223000155</v>
      </c>
      <c r="AF347" s="26" t="str">
        <f>VLOOKUP(Tabla1[[#This Row],[RUC PROGRAMAS]],Tabla13[[RUC PROGRAMAS]:[Codificado Reportado
USD]],1,0)</f>
        <v>096852223000155</v>
      </c>
      <c r="AG347" s="6">
        <v>11152575.289999999</v>
      </c>
      <c r="AH347" s="6">
        <v>11152575.289999999</v>
      </c>
      <c r="AI347" s="21">
        <f t="shared" si="35"/>
        <v>1</v>
      </c>
      <c r="AJ347" s="26" t="str">
        <f t="shared" si="36"/>
        <v>85% a 100%</v>
      </c>
      <c r="AK347" s="6">
        <v>11091805.289999999</v>
      </c>
      <c r="AL347" s="6">
        <v>11091805.289999999</v>
      </c>
      <c r="AM347" s="5" t="s">
        <v>242</v>
      </c>
      <c r="AN347" s="5" t="s">
        <v>922</v>
      </c>
      <c r="AO347" s="5" t="s">
        <v>1124</v>
      </c>
      <c r="AP347" s="5" t="s">
        <v>769</v>
      </c>
      <c r="AQ347" s="5" t="s">
        <v>61</v>
      </c>
      <c r="AR347" s="5" t="s">
        <v>1209</v>
      </c>
      <c r="AS347" s="7">
        <v>44578.506296296298</v>
      </c>
      <c r="AT347" s="10"/>
    </row>
    <row r="348" spans="1:46" s="1" customFormat="1" ht="50" customHeight="1">
      <c r="A348" s="9">
        <v>2021</v>
      </c>
      <c r="B348" s="5" t="s">
        <v>254</v>
      </c>
      <c r="C348" s="5" t="str">
        <f>VLOOKUP(Tabla1[[#This Row],[RUC]],[1]ENTIDADES!$A$2:$I$191,2,0)</f>
        <v>SIN GABINETE</v>
      </c>
      <c r="D348" s="5" t="s">
        <v>2218</v>
      </c>
      <c r="E348" s="5" t="str">
        <f>VLOOKUP(Tabla1[[#This Row],[RUC]],[1]ENTIDADES!$A$2:$I$191,4,0)</f>
        <v>ZONA 9</v>
      </c>
      <c r="F348" s="5" t="s">
        <v>2219</v>
      </c>
      <c r="G348" s="5" t="s">
        <v>739</v>
      </c>
      <c r="H348" s="29" t="s">
        <v>2770</v>
      </c>
      <c r="I348" s="5">
        <v>3</v>
      </c>
      <c r="J348" s="4">
        <v>7</v>
      </c>
      <c r="K348" s="5" t="s">
        <v>2274</v>
      </c>
      <c r="L348" s="5" t="s">
        <v>2776</v>
      </c>
      <c r="M348" s="4">
        <v>14</v>
      </c>
      <c r="N348" s="5" t="s">
        <v>2573</v>
      </c>
      <c r="O348" s="5" t="s">
        <v>539</v>
      </c>
      <c r="P348" s="5" t="s">
        <v>2124</v>
      </c>
      <c r="Q348" s="6">
        <v>0</v>
      </c>
      <c r="R348" s="6">
        <v>25</v>
      </c>
      <c r="S348" s="6">
        <v>25</v>
      </c>
      <c r="T348" s="6">
        <v>25</v>
      </c>
      <c r="U348" s="6">
        <v>25</v>
      </c>
      <c r="V348" s="6">
        <v>100</v>
      </c>
      <c r="W348" s="6">
        <v>21.14</v>
      </c>
      <c r="X348" s="6">
        <v>20.63</v>
      </c>
      <c r="Y348" s="6">
        <v>23.98</v>
      </c>
      <c r="Z348" s="6">
        <v>32.03</v>
      </c>
      <c r="AA348" s="6">
        <v>97.78</v>
      </c>
      <c r="AB348" s="21">
        <f t="shared" si="31"/>
        <v>0.9778</v>
      </c>
      <c r="AC348" s="23">
        <f t="shared" si="32"/>
        <v>0.9778</v>
      </c>
      <c r="AD348" s="24" t="str">
        <f t="shared" si="33"/>
        <v>85% a 100%</v>
      </c>
      <c r="AE348" s="26" t="str">
        <f t="shared" si="34"/>
        <v>176816694000101</v>
      </c>
      <c r="AF348" s="26" t="str">
        <f>VLOOKUP(Tabla1[[#This Row],[RUC PROGRAMAS]],Tabla13[[RUC PROGRAMAS]:[Codificado Reportado
USD]],1,0)</f>
        <v>176816694000101</v>
      </c>
      <c r="AG348" s="6">
        <v>2426186.9500000002</v>
      </c>
      <c r="AH348" s="6">
        <v>2372411.83</v>
      </c>
      <c r="AI348" s="21">
        <f t="shared" si="35"/>
        <v>0.97783554148619911</v>
      </c>
      <c r="AJ348" s="26" t="str">
        <f t="shared" si="36"/>
        <v>85% a 100%</v>
      </c>
      <c r="AK348" s="6">
        <v>2426186.9499999997</v>
      </c>
      <c r="AL348" s="6">
        <v>2372411.8299999996</v>
      </c>
      <c r="AM348" s="5" t="s">
        <v>2740</v>
      </c>
      <c r="AN348" s="5" t="s">
        <v>43</v>
      </c>
      <c r="AO348" s="5" t="s">
        <v>1298</v>
      </c>
      <c r="AP348" s="5" t="s">
        <v>2635</v>
      </c>
      <c r="AQ348" s="5" t="s">
        <v>1021</v>
      </c>
      <c r="AR348" s="5" t="s">
        <v>1602</v>
      </c>
      <c r="AS348" s="7">
        <v>44581.542013888902</v>
      </c>
      <c r="AT348" s="10"/>
    </row>
    <row r="349" spans="1:46" s="1" customFormat="1" ht="50" customHeight="1">
      <c r="A349" s="9">
        <v>2021</v>
      </c>
      <c r="B349" s="5" t="s">
        <v>254</v>
      </c>
      <c r="C349" s="5" t="str">
        <f>VLOOKUP(Tabla1[[#This Row],[RUC]],[1]ENTIDADES!$A$2:$I$191,2,0)</f>
        <v>SIN GABINETE</v>
      </c>
      <c r="D349" s="5" t="s">
        <v>2218</v>
      </c>
      <c r="E349" s="5" t="str">
        <f>VLOOKUP(Tabla1[[#This Row],[RUC]],[1]ENTIDADES!$A$2:$I$191,4,0)</f>
        <v>ZONA 9</v>
      </c>
      <c r="F349" s="5" t="s">
        <v>1631</v>
      </c>
      <c r="G349" s="5" t="s">
        <v>2426</v>
      </c>
      <c r="H349" s="29" t="s">
        <v>2771</v>
      </c>
      <c r="I349" s="5">
        <v>2</v>
      </c>
      <c r="J349" s="4">
        <v>5</v>
      </c>
      <c r="K349" s="5" t="s">
        <v>2608</v>
      </c>
      <c r="L349" s="5" t="s">
        <v>2776</v>
      </c>
      <c r="M349" s="4">
        <v>15</v>
      </c>
      <c r="N349" s="5" t="s">
        <v>409</v>
      </c>
      <c r="O349" s="5" t="s">
        <v>2088</v>
      </c>
      <c r="P349" s="5" t="s">
        <v>2124</v>
      </c>
      <c r="Q349" s="6">
        <v>100</v>
      </c>
      <c r="R349" s="6">
        <v>25</v>
      </c>
      <c r="S349" s="6">
        <v>25</v>
      </c>
      <c r="T349" s="6">
        <v>25</v>
      </c>
      <c r="U349" s="6">
        <v>25</v>
      </c>
      <c r="V349" s="6">
        <v>100</v>
      </c>
      <c r="W349" s="6">
        <v>22.93</v>
      </c>
      <c r="X349" s="6">
        <v>23.9</v>
      </c>
      <c r="Y349" s="6">
        <v>25.1</v>
      </c>
      <c r="Z349" s="6">
        <v>28.01</v>
      </c>
      <c r="AA349" s="6">
        <v>99.94</v>
      </c>
      <c r="AB349" s="21">
        <f t="shared" si="31"/>
        <v>0.99939999999999996</v>
      </c>
      <c r="AC349" s="23">
        <f t="shared" si="32"/>
        <v>0.99939999999999996</v>
      </c>
      <c r="AD349" s="24" t="str">
        <f t="shared" si="33"/>
        <v>85% a 100%</v>
      </c>
      <c r="AE349" s="26" t="str">
        <f t="shared" si="34"/>
        <v>176816694000155</v>
      </c>
      <c r="AF349" s="26" t="str">
        <f>VLOOKUP(Tabla1[[#This Row],[RUC PROGRAMAS]],Tabla13[[RUC PROGRAMAS]:[Codificado Reportado
USD]],1,0)</f>
        <v>176816694000155</v>
      </c>
      <c r="AG349" s="6">
        <v>2858604.76</v>
      </c>
      <c r="AH349" s="6">
        <v>2856822.89</v>
      </c>
      <c r="AI349" s="21">
        <f t="shared" si="35"/>
        <v>0.99937666443961293</v>
      </c>
      <c r="AJ349" s="26" t="str">
        <f t="shared" si="36"/>
        <v>85% a 100%</v>
      </c>
      <c r="AK349" s="6">
        <v>2858604.7600000002</v>
      </c>
      <c r="AL349" s="6">
        <v>2856822.89</v>
      </c>
      <c r="AM349" s="5" t="s">
        <v>2389</v>
      </c>
      <c r="AN349" s="5" t="s">
        <v>2389</v>
      </c>
      <c r="AO349" s="5" t="s">
        <v>2389</v>
      </c>
      <c r="AP349" s="5" t="s">
        <v>1384</v>
      </c>
      <c r="AQ349" s="5" t="s">
        <v>1021</v>
      </c>
      <c r="AR349" s="5" t="s">
        <v>1602</v>
      </c>
      <c r="AS349" s="7">
        <v>44581.544143518498</v>
      </c>
      <c r="AT349" s="10"/>
    </row>
    <row r="350" spans="1:46" s="1" customFormat="1" ht="50" customHeight="1">
      <c r="A350" s="9">
        <v>2021</v>
      </c>
      <c r="B350" s="5" t="s">
        <v>1016</v>
      </c>
      <c r="C350" s="5" t="str">
        <f>VLOOKUP(Tabla1[[#This Row],[RUC]],[1]ENTIDADES!$A$2:$I$191,2,0)</f>
        <v>SIN GABINETE</v>
      </c>
      <c r="D350" s="5" t="s">
        <v>1946</v>
      </c>
      <c r="E350" s="5" t="str">
        <f>VLOOKUP(Tabla1[[#This Row],[RUC]],[1]ENTIDADES!$A$2:$I$191,4,0)</f>
        <v>ZONA 9</v>
      </c>
      <c r="F350" s="5" t="s">
        <v>2219</v>
      </c>
      <c r="G350" s="5" t="s">
        <v>739</v>
      </c>
      <c r="H350" s="29" t="s">
        <v>2770</v>
      </c>
      <c r="I350" s="5">
        <v>3</v>
      </c>
      <c r="J350" s="4">
        <v>7</v>
      </c>
      <c r="K350" s="5" t="s">
        <v>2274</v>
      </c>
      <c r="L350" s="5" t="s">
        <v>2776</v>
      </c>
      <c r="M350" s="4">
        <v>14</v>
      </c>
      <c r="N350" s="5" t="s">
        <v>2573</v>
      </c>
      <c r="O350" s="5" t="s">
        <v>539</v>
      </c>
      <c r="P350" s="5" t="s">
        <v>2124</v>
      </c>
      <c r="Q350" s="6">
        <v>100</v>
      </c>
      <c r="R350" s="6">
        <v>25</v>
      </c>
      <c r="S350" s="6">
        <v>25</v>
      </c>
      <c r="T350" s="6">
        <v>25</v>
      </c>
      <c r="U350" s="6">
        <v>25</v>
      </c>
      <c r="V350" s="6">
        <v>100</v>
      </c>
      <c r="W350" s="6">
        <v>25</v>
      </c>
      <c r="X350" s="6">
        <v>25</v>
      </c>
      <c r="Y350" s="6">
        <v>25</v>
      </c>
      <c r="Z350" s="6">
        <v>25</v>
      </c>
      <c r="AA350" s="6">
        <v>100</v>
      </c>
      <c r="AB350" s="21">
        <f t="shared" si="31"/>
        <v>1</v>
      </c>
      <c r="AC350" s="23">
        <f t="shared" si="32"/>
        <v>1</v>
      </c>
      <c r="AD350" s="24" t="str">
        <f t="shared" si="33"/>
        <v>85% a 100%</v>
      </c>
      <c r="AE350" s="26" t="str">
        <f t="shared" si="34"/>
        <v>176816473000101</v>
      </c>
      <c r="AF350" s="26" t="str">
        <f>VLOOKUP(Tabla1[[#This Row],[RUC PROGRAMAS]],Tabla13[[RUC PROGRAMAS]:[Codificado Reportado
USD]],1,0)</f>
        <v>176816473000101</v>
      </c>
      <c r="AG350" s="6">
        <v>5633388.3700000001</v>
      </c>
      <c r="AH350" s="6">
        <v>5508502.4900000002</v>
      </c>
      <c r="AI350" s="21">
        <f t="shared" si="35"/>
        <v>0.97783112546170858</v>
      </c>
      <c r="AJ350" s="26" t="str">
        <f t="shared" si="36"/>
        <v>85% a 100%</v>
      </c>
      <c r="AK350" s="6">
        <v>5633388.3699999992</v>
      </c>
      <c r="AL350" s="6">
        <v>5508502.4899999993</v>
      </c>
      <c r="AM350" s="5" t="s">
        <v>1989</v>
      </c>
      <c r="AN350" s="5" t="s">
        <v>1448</v>
      </c>
      <c r="AO350" s="5" t="s">
        <v>2155</v>
      </c>
      <c r="AP350" s="5" t="s">
        <v>7</v>
      </c>
      <c r="AQ350" s="5" t="s">
        <v>751</v>
      </c>
      <c r="AR350" s="5" t="s">
        <v>262</v>
      </c>
      <c r="AS350" s="7">
        <v>44592.442384259302</v>
      </c>
      <c r="AT350" s="11">
        <v>44585.4692013889</v>
      </c>
    </row>
    <row r="351" spans="1:46" s="1" customFormat="1" ht="50" customHeight="1">
      <c r="A351" s="9">
        <v>2021</v>
      </c>
      <c r="B351" s="5" t="s">
        <v>1016</v>
      </c>
      <c r="C351" s="5" t="str">
        <f>VLOOKUP(Tabla1[[#This Row],[RUC]],[1]ENTIDADES!$A$2:$I$191,2,0)</f>
        <v>SIN GABINETE</v>
      </c>
      <c r="D351" s="5" t="s">
        <v>1946</v>
      </c>
      <c r="E351" s="5" t="str">
        <f>VLOOKUP(Tabla1[[#This Row],[RUC]],[1]ENTIDADES!$A$2:$I$191,4,0)</f>
        <v>ZONA 9</v>
      </c>
      <c r="F351" s="5" t="s">
        <v>1631</v>
      </c>
      <c r="G351" s="5" t="s">
        <v>2270</v>
      </c>
      <c r="H351" s="29" t="s">
        <v>2771</v>
      </c>
      <c r="I351" s="5">
        <v>2</v>
      </c>
      <c r="J351" s="4">
        <v>4</v>
      </c>
      <c r="K351" s="5" t="s">
        <v>110</v>
      </c>
      <c r="L351" s="5" t="s">
        <v>2772</v>
      </c>
      <c r="M351" s="4">
        <v>2</v>
      </c>
      <c r="N351" s="5" t="s">
        <v>570</v>
      </c>
      <c r="O351" s="5" t="s">
        <v>1226</v>
      </c>
      <c r="P351" s="5" t="s">
        <v>2124</v>
      </c>
      <c r="Q351" s="6">
        <v>87.43</v>
      </c>
      <c r="R351" s="6">
        <v>0</v>
      </c>
      <c r="S351" s="6">
        <v>44</v>
      </c>
      <c r="T351" s="6">
        <v>0</v>
      </c>
      <c r="U351" s="6">
        <v>44</v>
      </c>
      <c r="V351" s="6">
        <v>88</v>
      </c>
      <c r="W351" s="6">
        <v>0</v>
      </c>
      <c r="X351" s="6">
        <v>43.9</v>
      </c>
      <c r="Y351" s="6">
        <v>0</v>
      </c>
      <c r="Z351" s="6">
        <v>43.83</v>
      </c>
      <c r="AA351" s="6">
        <v>87.73</v>
      </c>
      <c r="AB351" s="21">
        <f t="shared" si="31"/>
        <v>0.9969318181818182</v>
      </c>
      <c r="AC351" s="23">
        <f t="shared" si="32"/>
        <v>0.9969318181818182</v>
      </c>
      <c r="AD351" s="24" t="str">
        <f t="shared" si="33"/>
        <v>85% a 100%</v>
      </c>
      <c r="AE351" s="26" t="str">
        <f t="shared" si="34"/>
        <v>176816473000155</v>
      </c>
      <c r="AF351" s="26" t="str">
        <f>VLOOKUP(Tabla1[[#This Row],[RUC PROGRAMAS]],Tabla13[[RUC PROGRAMAS]:[Codificado Reportado
USD]],1,0)</f>
        <v>176816473000155</v>
      </c>
      <c r="AG351" s="6">
        <v>9086719.1400000006</v>
      </c>
      <c r="AH351" s="6">
        <v>9086450.3399999999</v>
      </c>
      <c r="AI351" s="21">
        <f t="shared" si="35"/>
        <v>0.99997041836598455</v>
      </c>
      <c r="AJ351" s="26" t="str">
        <f t="shared" si="36"/>
        <v>85% a 100%</v>
      </c>
      <c r="AK351" s="6">
        <v>9086719.1400000006</v>
      </c>
      <c r="AL351" s="6">
        <v>9086450.3399999999</v>
      </c>
      <c r="AM351" s="5" t="s">
        <v>496</v>
      </c>
      <c r="AN351" s="5" t="s">
        <v>1280</v>
      </c>
      <c r="AO351" s="5" t="s">
        <v>496</v>
      </c>
      <c r="AP351" s="5" t="s">
        <v>1681</v>
      </c>
      <c r="AQ351" s="5" t="s">
        <v>751</v>
      </c>
      <c r="AR351" s="5" t="s">
        <v>262</v>
      </c>
      <c r="AS351" s="7">
        <v>44592.4436921296</v>
      </c>
      <c r="AT351" s="10"/>
    </row>
    <row r="352" spans="1:46" s="1" customFormat="1" ht="50" customHeight="1">
      <c r="A352" s="9">
        <v>2021</v>
      </c>
      <c r="B352" s="5" t="s">
        <v>2008</v>
      </c>
      <c r="C352" s="5" t="str">
        <f>VLOOKUP(Tabla1[[#This Row],[RUC]],[1]ENTIDADES!$A$2:$I$191,2,0)</f>
        <v>SIN GABINETE</v>
      </c>
      <c r="D352" s="5" t="s">
        <v>347</v>
      </c>
      <c r="E352" s="5" t="str">
        <f>VLOOKUP(Tabla1[[#This Row],[RUC]],[1]ENTIDADES!$A$2:$I$191,4,0)</f>
        <v>ZONA 6</v>
      </c>
      <c r="F352" s="5" t="s">
        <v>2219</v>
      </c>
      <c r="G352" s="5" t="s">
        <v>739</v>
      </c>
      <c r="H352" s="29" t="s">
        <v>2770</v>
      </c>
      <c r="I352" s="5">
        <v>3</v>
      </c>
      <c r="J352" s="4">
        <v>7</v>
      </c>
      <c r="K352" s="5" t="s">
        <v>2274</v>
      </c>
      <c r="L352" s="5" t="s">
        <v>2776</v>
      </c>
      <c r="M352" s="4">
        <v>14</v>
      </c>
      <c r="N352" s="5" t="s">
        <v>2573</v>
      </c>
      <c r="O352" s="5" t="s">
        <v>2193</v>
      </c>
      <c r="P352" s="5" t="s">
        <v>2124</v>
      </c>
      <c r="Q352" s="6">
        <v>99.5</v>
      </c>
      <c r="R352" s="6">
        <v>25</v>
      </c>
      <c r="S352" s="6">
        <v>25</v>
      </c>
      <c r="T352" s="6">
        <v>25</v>
      </c>
      <c r="U352" s="6">
        <v>25</v>
      </c>
      <c r="V352" s="6">
        <v>100</v>
      </c>
      <c r="W352" s="6">
        <v>25</v>
      </c>
      <c r="X352" s="6">
        <v>25</v>
      </c>
      <c r="Y352" s="6">
        <v>25</v>
      </c>
      <c r="Z352" s="6">
        <v>25</v>
      </c>
      <c r="AA352" s="6">
        <v>100</v>
      </c>
      <c r="AB352" s="21">
        <f t="shared" si="31"/>
        <v>1</v>
      </c>
      <c r="AC352" s="23">
        <f t="shared" si="32"/>
        <v>1</v>
      </c>
      <c r="AD352" s="24" t="str">
        <f t="shared" si="33"/>
        <v>85% a 100%</v>
      </c>
      <c r="AE352" s="26" t="str">
        <f t="shared" si="34"/>
        <v>176818875000101</v>
      </c>
      <c r="AF352" s="26" t="str">
        <f>VLOOKUP(Tabla1[[#This Row],[RUC PROGRAMAS]],Tabla13[[RUC PROGRAMAS]:[Codificado Reportado
USD]],1,0)</f>
        <v>176818875000101</v>
      </c>
      <c r="AG352" s="6">
        <v>2224625.91</v>
      </c>
      <c r="AH352" s="6">
        <v>2216316.64</v>
      </c>
      <c r="AI352" s="21">
        <f t="shared" si="35"/>
        <v>0.99626486864031893</v>
      </c>
      <c r="AJ352" s="26" t="str">
        <f t="shared" si="36"/>
        <v>85% a 100%</v>
      </c>
      <c r="AK352" s="6">
        <v>2224625.91</v>
      </c>
      <c r="AL352" s="6">
        <v>2216316.64</v>
      </c>
      <c r="AM352" s="5" t="s">
        <v>2591</v>
      </c>
      <c r="AN352" s="5" t="s">
        <v>320</v>
      </c>
      <c r="AO352" s="5" t="s">
        <v>1428</v>
      </c>
      <c r="AP352" s="5" t="s">
        <v>2241</v>
      </c>
      <c r="AQ352" s="5" t="s">
        <v>391</v>
      </c>
      <c r="AR352" s="5" t="s">
        <v>114</v>
      </c>
      <c r="AS352" s="7">
        <v>44586.776736111096</v>
      </c>
      <c r="AT352" s="10"/>
    </row>
    <row r="353" spans="1:46" s="1" customFormat="1" ht="50" customHeight="1">
      <c r="A353" s="9">
        <v>2021</v>
      </c>
      <c r="B353" s="5" t="s">
        <v>604</v>
      </c>
      <c r="C353" s="5" t="str">
        <f>VLOOKUP(Tabla1[[#This Row],[RUC]],[1]ENTIDADES!$A$2:$I$191,2,0)</f>
        <v>SIN GABINETE</v>
      </c>
      <c r="D353" s="5" t="s">
        <v>2477</v>
      </c>
      <c r="E353" s="5" t="str">
        <f>VLOOKUP(Tabla1[[#This Row],[RUC]],[1]ENTIDADES!$A$2:$I$191,4,0)</f>
        <v>ZONA 9</v>
      </c>
      <c r="F353" s="5" t="s">
        <v>2219</v>
      </c>
      <c r="G353" s="5" t="s">
        <v>739</v>
      </c>
      <c r="H353" s="29" t="s">
        <v>2770</v>
      </c>
      <c r="I353" s="5">
        <v>3</v>
      </c>
      <c r="J353" s="4">
        <v>7</v>
      </c>
      <c r="K353" s="5" t="s">
        <v>2274</v>
      </c>
      <c r="L353" s="5" t="s">
        <v>2776</v>
      </c>
      <c r="M353" s="4">
        <v>14</v>
      </c>
      <c r="N353" s="5" t="s">
        <v>2573</v>
      </c>
      <c r="O353" s="5" t="s">
        <v>1380</v>
      </c>
      <c r="P353" s="5" t="s">
        <v>491</v>
      </c>
      <c r="Q353" s="6">
        <v>0</v>
      </c>
      <c r="R353" s="6">
        <v>25</v>
      </c>
      <c r="S353" s="6">
        <v>25</v>
      </c>
      <c r="T353" s="6">
        <v>25</v>
      </c>
      <c r="U353" s="6">
        <v>25</v>
      </c>
      <c r="V353" s="6">
        <v>100</v>
      </c>
      <c r="W353" s="6">
        <v>25</v>
      </c>
      <c r="X353" s="6">
        <v>25</v>
      </c>
      <c r="Y353" s="6">
        <v>25</v>
      </c>
      <c r="Z353" s="6">
        <v>25</v>
      </c>
      <c r="AA353" s="6">
        <v>100</v>
      </c>
      <c r="AB353" s="21">
        <f t="shared" si="31"/>
        <v>1</v>
      </c>
      <c r="AC353" s="23">
        <f t="shared" si="32"/>
        <v>1</v>
      </c>
      <c r="AD353" s="24" t="str">
        <f t="shared" si="33"/>
        <v>85% a 100%</v>
      </c>
      <c r="AE353" s="26" t="str">
        <f t="shared" si="34"/>
        <v>176814543000101</v>
      </c>
      <c r="AF353" s="26" t="str">
        <f>VLOOKUP(Tabla1[[#This Row],[RUC PROGRAMAS]],Tabla13[[RUC PROGRAMAS]:[Codificado Reportado
USD]],1,0)</f>
        <v>176814543000101</v>
      </c>
      <c r="AG353" s="6">
        <v>1331472.8400000001</v>
      </c>
      <c r="AH353" s="6">
        <v>1285915.8600000001</v>
      </c>
      <c r="AI353" s="21">
        <f t="shared" si="35"/>
        <v>0.96578452174811169</v>
      </c>
      <c r="AJ353" s="26" t="str">
        <f t="shared" si="36"/>
        <v>85% a 100%</v>
      </c>
      <c r="AK353" s="6">
        <v>1331472.8400000003</v>
      </c>
      <c r="AL353" s="6">
        <v>1285915.8600000003</v>
      </c>
      <c r="AM353" s="5" t="s">
        <v>827</v>
      </c>
      <c r="AN353" s="5" t="s">
        <v>645</v>
      </c>
      <c r="AO353" s="5" t="s">
        <v>71</v>
      </c>
      <c r="AP353" s="5" t="s">
        <v>1954</v>
      </c>
      <c r="AQ353" s="5" t="s">
        <v>186</v>
      </c>
      <c r="AR353" s="5" t="s">
        <v>186</v>
      </c>
      <c r="AS353" s="7">
        <v>44589.693726851903</v>
      </c>
      <c r="AT353" s="10"/>
    </row>
    <row r="354" spans="1:46" s="1" customFormat="1" ht="50" customHeight="1">
      <c r="A354" s="9">
        <v>2021</v>
      </c>
      <c r="B354" s="5" t="s">
        <v>604</v>
      </c>
      <c r="C354" s="5" t="str">
        <f>VLOOKUP(Tabla1[[#This Row],[RUC]],[1]ENTIDADES!$A$2:$I$191,2,0)</f>
        <v>SIN GABINETE</v>
      </c>
      <c r="D354" s="5" t="s">
        <v>2477</v>
      </c>
      <c r="E354" s="5" t="str">
        <f>VLOOKUP(Tabla1[[#This Row],[RUC]],[1]ENTIDADES!$A$2:$I$191,4,0)</f>
        <v>ZONA 9</v>
      </c>
      <c r="F354" s="5" t="s">
        <v>1631</v>
      </c>
      <c r="G354" s="5" t="s">
        <v>477</v>
      </c>
      <c r="H354" s="29" t="s">
        <v>2771</v>
      </c>
      <c r="I354" s="5">
        <v>3</v>
      </c>
      <c r="J354" s="4">
        <v>7</v>
      </c>
      <c r="K354" s="5" t="s">
        <v>2274</v>
      </c>
      <c r="L354" s="5" t="s">
        <v>2776</v>
      </c>
      <c r="M354" s="4">
        <v>14</v>
      </c>
      <c r="N354" s="5" t="s">
        <v>2573</v>
      </c>
      <c r="O354" s="5" t="s">
        <v>2452</v>
      </c>
      <c r="P354" s="5" t="s">
        <v>491</v>
      </c>
      <c r="Q354" s="6">
        <v>0</v>
      </c>
      <c r="R354" s="6">
        <v>15</v>
      </c>
      <c r="S354" s="6">
        <v>15</v>
      </c>
      <c r="T354" s="6">
        <v>15</v>
      </c>
      <c r="U354" s="6">
        <v>45</v>
      </c>
      <c r="V354" s="6">
        <v>90</v>
      </c>
      <c r="W354" s="6">
        <v>15</v>
      </c>
      <c r="X354" s="6">
        <v>15</v>
      </c>
      <c r="Y354" s="6">
        <v>15</v>
      </c>
      <c r="Z354" s="6">
        <v>45</v>
      </c>
      <c r="AA354" s="6">
        <v>90</v>
      </c>
      <c r="AB354" s="21">
        <f t="shared" si="31"/>
        <v>1</v>
      </c>
      <c r="AC354" s="23">
        <f t="shared" si="32"/>
        <v>1</v>
      </c>
      <c r="AD354" s="24" t="str">
        <f t="shared" si="33"/>
        <v>85% a 100%</v>
      </c>
      <c r="AE354" s="26" t="str">
        <f t="shared" si="34"/>
        <v>176814543000155</v>
      </c>
      <c r="AF354" s="26" t="str">
        <f>VLOOKUP(Tabla1[[#This Row],[RUC PROGRAMAS]],Tabla13[[RUC PROGRAMAS]:[Codificado Reportado
USD]],1,0)</f>
        <v>176814543000155</v>
      </c>
      <c r="AG354" s="6">
        <v>1375738.66</v>
      </c>
      <c r="AH354" s="6">
        <v>1375549.31</v>
      </c>
      <c r="AI354" s="21">
        <f t="shared" si="35"/>
        <v>0.99986236484769586</v>
      </c>
      <c r="AJ354" s="26" t="str">
        <f t="shared" si="36"/>
        <v>85% a 100%</v>
      </c>
      <c r="AK354" s="6">
        <v>1375738.6600000001</v>
      </c>
      <c r="AL354" s="6">
        <v>1375549.31</v>
      </c>
      <c r="AM354" s="5" t="s">
        <v>2596</v>
      </c>
      <c r="AN354" s="5" t="s">
        <v>137</v>
      </c>
      <c r="AO354" s="5" t="s">
        <v>2062</v>
      </c>
      <c r="AP354" s="5" t="s">
        <v>1100</v>
      </c>
      <c r="AQ354" s="5" t="s">
        <v>186</v>
      </c>
      <c r="AR354" s="5" t="s">
        <v>186</v>
      </c>
      <c r="AS354" s="7">
        <v>44589.692372685196</v>
      </c>
      <c r="AT354" s="10"/>
    </row>
    <row r="355" spans="1:46" s="1" customFormat="1" ht="50" customHeight="1">
      <c r="A355" s="9">
        <v>2021</v>
      </c>
      <c r="B355" s="5" t="s">
        <v>604</v>
      </c>
      <c r="C355" s="5" t="str">
        <f>VLOOKUP(Tabla1[[#This Row],[RUC]],[1]ENTIDADES!$A$2:$I$191,2,0)</f>
        <v>SIN GABINETE</v>
      </c>
      <c r="D355" s="5" t="s">
        <v>2477</v>
      </c>
      <c r="E355" s="5" t="str">
        <f>VLOOKUP(Tabla1[[#This Row],[RUC]],[1]ENTIDADES!$A$2:$I$191,4,0)</f>
        <v>ZONA 9</v>
      </c>
      <c r="F355" s="5" t="s">
        <v>507</v>
      </c>
      <c r="G355" s="5" t="s">
        <v>1165</v>
      </c>
      <c r="H355" s="29" t="s">
        <v>2771</v>
      </c>
      <c r="I355" s="5">
        <v>3</v>
      </c>
      <c r="J355" s="4">
        <v>7</v>
      </c>
      <c r="K355" s="5" t="s">
        <v>2274</v>
      </c>
      <c r="L355" s="5" t="s">
        <v>2776</v>
      </c>
      <c r="M355" s="4">
        <v>14</v>
      </c>
      <c r="N355" s="5" t="s">
        <v>2573</v>
      </c>
      <c r="O355" s="5" t="s">
        <v>952</v>
      </c>
      <c r="P355" s="5" t="s">
        <v>491</v>
      </c>
      <c r="Q355" s="6">
        <v>0</v>
      </c>
      <c r="R355" s="6">
        <v>10</v>
      </c>
      <c r="S355" s="6">
        <v>15</v>
      </c>
      <c r="T355" s="6">
        <v>15</v>
      </c>
      <c r="U355" s="6">
        <v>60</v>
      </c>
      <c r="V355" s="6">
        <v>100</v>
      </c>
      <c r="W355" s="6">
        <v>10</v>
      </c>
      <c r="X355" s="6">
        <v>15</v>
      </c>
      <c r="Y355" s="6">
        <v>15</v>
      </c>
      <c r="Z355" s="6">
        <v>60</v>
      </c>
      <c r="AA355" s="6">
        <v>100</v>
      </c>
      <c r="AB355" s="21">
        <f t="shared" si="31"/>
        <v>1</v>
      </c>
      <c r="AC355" s="23">
        <f t="shared" si="32"/>
        <v>1</v>
      </c>
      <c r="AD355" s="24" t="str">
        <f t="shared" si="33"/>
        <v>85% a 100%</v>
      </c>
      <c r="AE355" s="26" t="str">
        <f t="shared" si="34"/>
        <v>176814543000156</v>
      </c>
      <c r="AF355" s="26" t="str">
        <f>VLOOKUP(Tabla1[[#This Row],[RUC PROGRAMAS]],Tabla13[[RUC PROGRAMAS]:[Codificado Reportado
USD]],1,0)</f>
        <v>176814543000156</v>
      </c>
      <c r="AG355" s="6">
        <v>608827.23</v>
      </c>
      <c r="AH355" s="6">
        <v>586653.6</v>
      </c>
      <c r="AI355" s="21">
        <f t="shared" si="35"/>
        <v>0.9635797662992176</v>
      </c>
      <c r="AJ355" s="26" t="str">
        <f t="shared" si="36"/>
        <v>85% a 100%</v>
      </c>
      <c r="AK355" s="6">
        <v>608827.23</v>
      </c>
      <c r="AL355" s="6">
        <v>586653.6</v>
      </c>
      <c r="AM355" s="5" t="s">
        <v>1214</v>
      </c>
      <c r="AN355" s="5" t="s">
        <v>1040</v>
      </c>
      <c r="AO355" s="5" t="s">
        <v>640</v>
      </c>
      <c r="AP355" s="5" t="s">
        <v>310</v>
      </c>
      <c r="AQ355" s="5" t="s">
        <v>186</v>
      </c>
      <c r="AR355" s="5" t="s">
        <v>186</v>
      </c>
      <c r="AS355" s="7">
        <v>44589.694849537002</v>
      </c>
      <c r="AT355" s="10"/>
    </row>
    <row r="356" spans="1:46" s="1" customFormat="1" ht="50" customHeight="1">
      <c r="A356" s="9">
        <v>2021</v>
      </c>
      <c r="B356" s="5" t="s">
        <v>1495</v>
      </c>
      <c r="C356" s="5" t="str">
        <f>VLOOKUP(Tabla1[[#This Row],[RUC]],[1]ENTIDADES!$A$2:$I$191,2,0)</f>
        <v>GABINETE SECTORIAL ECONÓMICO</v>
      </c>
      <c r="D356" s="5" t="s">
        <v>1531</v>
      </c>
      <c r="E356" s="5" t="str">
        <f>VLOOKUP(Tabla1[[#This Row],[RUC]],[1]ENTIDADES!$A$2:$I$191,4,0)</f>
        <v>ZONA 9</v>
      </c>
      <c r="F356" s="5" t="s">
        <v>2219</v>
      </c>
      <c r="G356" s="5" t="s">
        <v>739</v>
      </c>
      <c r="H356" s="29" t="s">
        <v>2770</v>
      </c>
      <c r="I356" s="5">
        <v>3</v>
      </c>
      <c r="J356" s="4">
        <v>7</v>
      </c>
      <c r="K356" s="5" t="s">
        <v>2274</v>
      </c>
      <c r="L356" s="5" t="s">
        <v>2776</v>
      </c>
      <c r="M356" s="4">
        <v>14</v>
      </c>
      <c r="N356" s="5" t="s">
        <v>2573</v>
      </c>
      <c r="O356" s="5" t="s">
        <v>2193</v>
      </c>
      <c r="P356" s="5" t="s">
        <v>2124</v>
      </c>
      <c r="Q356" s="6">
        <v>0</v>
      </c>
      <c r="R356" s="6">
        <v>25</v>
      </c>
      <c r="S356" s="6">
        <v>25</v>
      </c>
      <c r="T356" s="6">
        <v>25</v>
      </c>
      <c r="U356" s="6">
        <v>25</v>
      </c>
      <c r="V356" s="6">
        <v>100</v>
      </c>
      <c r="W356" s="6">
        <v>18.45</v>
      </c>
      <c r="X356" s="6">
        <v>20.82</v>
      </c>
      <c r="Y356" s="6">
        <v>24.98</v>
      </c>
      <c r="Z356" s="6">
        <v>26.89</v>
      </c>
      <c r="AA356" s="6">
        <v>91.14</v>
      </c>
      <c r="AB356" s="21">
        <f t="shared" si="31"/>
        <v>0.91139999999999999</v>
      </c>
      <c r="AC356" s="23">
        <f t="shared" si="32"/>
        <v>0.91139999999999999</v>
      </c>
      <c r="AD356" s="24" t="str">
        <f t="shared" si="33"/>
        <v>85% a 100%</v>
      </c>
      <c r="AE356" s="26" t="str">
        <f t="shared" si="34"/>
        <v>176813423000101</v>
      </c>
      <c r="AF356" s="26" t="str">
        <f>VLOOKUP(Tabla1[[#This Row],[RUC PROGRAMAS]],Tabla13[[RUC PROGRAMAS]:[Codificado Reportado
USD]],1,0)</f>
        <v>176813423000101</v>
      </c>
      <c r="AG356" s="6">
        <v>1349440.13</v>
      </c>
      <c r="AH356" s="6">
        <v>1260980.1200000001</v>
      </c>
      <c r="AI356" s="21">
        <f t="shared" si="35"/>
        <v>0.9344468805740942</v>
      </c>
      <c r="AJ356" s="26" t="str">
        <f t="shared" si="36"/>
        <v>85% a 100%</v>
      </c>
      <c r="AK356" s="6">
        <v>1349440.13</v>
      </c>
      <c r="AL356" s="6">
        <v>1260980.1200000001</v>
      </c>
      <c r="AM356" s="5" t="s">
        <v>1987</v>
      </c>
      <c r="AN356" s="5" t="s">
        <v>1248</v>
      </c>
      <c r="AO356" s="5" t="s">
        <v>2058</v>
      </c>
      <c r="AP356" s="5" t="s">
        <v>1351</v>
      </c>
      <c r="AQ356" s="5" t="s">
        <v>1577</v>
      </c>
      <c r="AR356" s="5" t="s">
        <v>951</v>
      </c>
      <c r="AS356" s="7">
        <v>44582.541516203702</v>
      </c>
      <c r="AT356" s="10"/>
    </row>
    <row r="357" spans="1:46" s="1" customFormat="1" ht="50" customHeight="1">
      <c r="A357" s="9">
        <v>2021</v>
      </c>
      <c r="B357" s="5" t="s">
        <v>1495</v>
      </c>
      <c r="C357" s="5" t="str">
        <f>VLOOKUP(Tabla1[[#This Row],[RUC]],[1]ENTIDADES!$A$2:$I$191,2,0)</f>
        <v>GABINETE SECTORIAL ECONÓMICO</v>
      </c>
      <c r="D357" s="5" t="s">
        <v>1531</v>
      </c>
      <c r="E357" s="5" t="str">
        <f>VLOOKUP(Tabla1[[#This Row],[RUC]],[1]ENTIDADES!$A$2:$I$191,4,0)</f>
        <v>ZONA 9</v>
      </c>
      <c r="F357" s="5" t="s">
        <v>1631</v>
      </c>
      <c r="G357" s="5" t="s">
        <v>2142</v>
      </c>
      <c r="H357" s="29" t="s">
        <v>2771</v>
      </c>
      <c r="I357" s="5">
        <v>3</v>
      </c>
      <c r="J357" s="4">
        <v>8</v>
      </c>
      <c r="K357" s="5" t="s">
        <v>1534</v>
      </c>
      <c r="L357" s="5" t="s">
        <v>2776</v>
      </c>
      <c r="M357" s="4">
        <v>15</v>
      </c>
      <c r="N357" s="5" t="s">
        <v>409</v>
      </c>
      <c r="O357" s="5" t="s">
        <v>2238</v>
      </c>
      <c r="P357" s="5" t="s">
        <v>227</v>
      </c>
      <c r="Q357" s="6">
        <v>0</v>
      </c>
      <c r="R357" s="6">
        <v>225</v>
      </c>
      <c r="S357" s="6">
        <v>225</v>
      </c>
      <c r="T357" s="6">
        <v>200</v>
      </c>
      <c r="U357" s="6">
        <v>200</v>
      </c>
      <c r="V357" s="6">
        <v>850</v>
      </c>
      <c r="W357" s="6">
        <v>323</v>
      </c>
      <c r="X357" s="6">
        <v>292</v>
      </c>
      <c r="Y357" s="6">
        <v>351</v>
      </c>
      <c r="Z357" s="6">
        <v>95</v>
      </c>
      <c r="AA357" s="6">
        <v>1061</v>
      </c>
      <c r="AB357" s="21">
        <f t="shared" si="31"/>
        <v>1.2482352941176471</v>
      </c>
      <c r="AC357" s="23">
        <f t="shared" si="32"/>
        <v>1</v>
      </c>
      <c r="AD357" s="24" t="str">
        <f t="shared" si="33"/>
        <v>85% a 100%</v>
      </c>
      <c r="AE357" s="26" t="str">
        <f t="shared" si="34"/>
        <v>176813423000155</v>
      </c>
      <c r="AF357" s="26" t="str">
        <f>VLOOKUP(Tabla1[[#This Row],[RUC PROGRAMAS]],Tabla13[[RUC PROGRAMAS]:[Codificado Reportado
USD]],1,0)</f>
        <v>176813423000155</v>
      </c>
      <c r="AG357" s="6">
        <v>1884683.9</v>
      </c>
      <c r="AH357" s="6">
        <v>1842681.13</v>
      </c>
      <c r="AI357" s="21">
        <f t="shared" si="35"/>
        <v>0.97771362614176305</v>
      </c>
      <c r="AJ357" s="26" t="str">
        <f t="shared" si="36"/>
        <v>85% a 100%</v>
      </c>
      <c r="AK357" s="6">
        <v>1884683.9000000006</v>
      </c>
      <c r="AL357" s="6">
        <v>1842681.1300000004</v>
      </c>
      <c r="AM357" s="5" t="s">
        <v>2291</v>
      </c>
      <c r="AN357" s="5" t="s">
        <v>1339</v>
      </c>
      <c r="AO357" s="5" t="s">
        <v>1471</v>
      </c>
      <c r="AP357" s="5" t="s">
        <v>654</v>
      </c>
      <c r="AQ357" s="5" t="s">
        <v>1577</v>
      </c>
      <c r="AR357" s="5" t="s">
        <v>951</v>
      </c>
      <c r="AS357" s="7">
        <v>44582.5477314815</v>
      </c>
      <c r="AT357" s="11">
        <v>44582.535937499997</v>
      </c>
    </row>
    <row r="358" spans="1:46" s="1" customFormat="1" ht="50" customHeight="1">
      <c r="A358" s="9">
        <v>2021</v>
      </c>
      <c r="B358" s="5" t="s">
        <v>2044</v>
      </c>
      <c r="C358" s="5" t="str">
        <f>VLOOKUP(Tabla1[[#This Row],[RUC]],[1]ENTIDADES!$A$2:$I$191,2,0)</f>
        <v>SIN GABINETE</v>
      </c>
      <c r="D358" s="5" t="s">
        <v>1015</v>
      </c>
      <c r="E358" s="5" t="str">
        <f>VLOOKUP(Tabla1[[#This Row],[RUC]],[1]ENTIDADES!$A$2:$I$191,4,0)</f>
        <v>ZONA 9</v>
      </c>
      <c r="F358" s="5" t="s">
        <v>2219</v>
      </c>
      <c r="G358" s="5" t="s">
        <v>739</v>
      </c>
      <c r="H358" s="29" t="s">
        <v>2770</v>
      </c>
      <c r="I358" s="5">
        <v>3</v>
      </c>
      <c r="J358" s="4">
        <v>7</v>
      </c>
      <c r="K358" s="5" t="s">
        <v>2274</v>
      </c>
      <c r="L358" s="5" t="s">
        <v>2776</v>
      </c>
      <c r="M358" s="4">
        <v>14</v>
      </c>
      <c r="N358" s="5" t="s">
        <v>2573</v>
      </c>
      <c r="O358" s="5" t="s">
        <v>2193</v>
      </c>
      <c r="P358" s="5" t="s">
        <v>2124</v>
      </c>
      <c r="Q358" s="6">
        <v>98.94</v>
      </c>
      <c r="R358" s="6">
        <v>25</v>
      </c>
      <c r="S358" s="6">
        <v>25</v>
      </c>
      <c r="T358" s="6">
        <v>25</v>
      </c>
      <c r="U358" s="6">
        <v>25</v>
      </c>
      <c r="V358" s="6">
        <v>100</v>
      </c>
      <c r="W358" s="6">
        <v>25</v>
      </c>
      <c r="X358" s="6">
        <v>25</v>
      </c>
      <c r="Y358" s="6">
        <v>25</v>
      </c>
      <c r="Z358" s="6">
        <v>25</v>
      </c>
      <c r="AA358" s="6">
        <v>100</v>
      </c>
      <c r="AB358" s="21">
        <f t="shared" si="31"/>
        <v>1</v>
      </c>
      <c r="AC358" s="23">
        <f t="shared" si="32"/>
        <v>1</v>
      </c>
      <c r="AD358" s="24" t="str">
        <f t="shared" si="33"/>
        <v>85% a 100%</v>
      </c>
      <c r="AE358" s="26" t="str">
        <f t="shared" si="34"/>
        <v>176819227000101</v>
      </c>
      <c r="AF358" s="26" t="str">
        <f>VLOOKUP(Tabla1[[#This Row],[RUC PROGRAMAS]],Tabla13[[RUC PROGRAMAS]:[Codificado Reportado
USD]],1,0)</f>
        <v>176819227000101</v>
      </c>
      <c r="AG358" s="6">
        <v>1837415.12</v>
      </c>
      <c r="AH358" s="6">
        <v>1823963</v>
      </c>
      <c r="AI358" s="21">
        <f t="shared" si="35"/>
        <v>0.99267878017679523</v>
      </c>
      <c r="AJ358" s="26" t="str">
        <f t="shared" si="36"/>
        <v>85% a 100%</v>
      </c>
      <c r="AK358" s="6">
        <v>1837415.1199999999</v>
      </c>
      <c r="AL358" s="6">
        <v>1823963</v>
      </c>
      <c r="AM358" s="5" t="s">
        <v>733</v>
      </c>
      <c r="AN358" s="5" t="s">
        <v>1502</v>
      </c>
      <c r="AO358" s="5" t="s">
        <v>1667</v>
      </c>
      <c r="AP358" s="5" t="s">
        <v>975</v>
      </c>
      <c r="AQ358" s="5" t="s">
        <v>441</v>
      </c>
      <c r="AR358" s="5" t="s">
        <v>398</v>
      </c>
      <c r="AS358" s="7">
        <v>44585.470601851899</v>
      </c>
      <c r="AT358" s="10"/>
    </row>
    <row r="359" spans="1:46" s="1" customFormat="1" ht="50" customHeight="1">
      <c r="A359" s="9">
        <v>2021</v>
      </c>
      <c r="B359" s="5" t="s">
        <v>2044</v>
      </c>
      <c r="C359" s="5" t="str">
        <f>VLOOKUP(Tabla1[[#This Row],[RUC]],[1]ENTIDADES!$A$2:$I$191,2,0)</f>
        <v>SIN GABINETE</v>
      </c>
      <c r="D359" s="5" t="s">
        <v>1015</v>
      </c>
      <c r="E359" s="5" t="str">
        <f>VLOOKUP(Tabla1[[#This Row],[RUC]],[1]ENTIDADES!$A$2:$I$191,4,0)</f>
        <v>ZONA 9</v>
      </c>
      <c r="F359" s="5" t="s">
        <v>1631</v>
      </c>
      <c r="G359" s="5" t="s">
        <v>106</v>
      </c>
      <c r="H359" s="29" t="s">
        <v>2771</v>
      </c>
      <c r="I359" s="5">
        <v>1</v>
      </c>
      <c r="J359" s="4">
        <v>1</v>
      </c>
      <c r="K359" s="5" t="s">
        <v>55</v>
      </c>
      <c r="L359" s="5" t="s">
        <v>2776</v>
      </c>
      <c r="M359" s="4">
        <v>14</v>
      </c>
      <c r="N359" s="5" t="s">
        <v>2573</v>
      </c>
      <c r="O359" s="5" t="s">
        <v>1822</v>
      </c>
      <c r="P359" s="5" t="s">
        <v>2124</v>
      </c>
      <c r="Q359" s="6">
        <v>99.72</v>
      </c>
      <c r="R359" s="6">
        <v>8</v>
      </c>
      <c r="S359" s="6">
        <v>66</v>
      </c>
      <c r="T359" s="6">
        <v>23</v>
      </c>
      <c r="U359" s="6">
        <v>3</v>
      </c>
      <c r="V359" s="6">
        <v>100</v>
      </c>
      <c r="W359" s="6">
        <v>1.74</v>
      </c>
      <c r="X359" s="6">
        <v>23.02</v>
      </c>
      <c r="Y359" s="6">
        <v>25.87</v>
      </c>
      <c r="Z359" s="6">
        <v>16.78</v>
      </c>
      <c r="AA359" s="6">
        <v>67.41</v>
      </c>
      <c r="AB359" s="21">
        <f t="shared" si="31"/>
        <v>0.67409999999999992</v>
      </c>
      <c r="AC359" s="23">
        <f t="shared" si="32"/>
        <v>0.67409999999999992</v>
      </c>
      <c r="AD359" s="24" t="str">
        <f t="shared" si="33"/>
        <v>0% a 69,99%</v>
      </c>
      <c r="AE359" s="26" t="str">
        <f t="shared" si="34"/>
        <v>176819227000155</v>
      </c>
      <c r="AF359" s="26" t="str">
        <f>VLOOKUP(Tabla1[[#This Row],[RUC PROGRAMAS]],Tabla13[[RUC PROGRAMAS]:[Codificado Reportado
USD]],1,0)</f>
        <v>176819227000155</v>
      </c>
      <c r="AG359" s="6">
        <v>46253.69</v>
      </c>
      <c r="AH359" s="6">
        <v>31181.58</v>
      </c>
      <c r="AI359" s="21">
        <f t="shared" si="35"/>
        <v>0.67414253868177865</v>
      </c>
      <c r="AJ359" s="26" t="str">
        <f t="shared" si="36"/>
        <v>0% a 69,99%</v>
      </c>
      <c r="AK359" s="6">
        <v>46253.69</v>
      </c>
      <c r="AL359" s="6">
        <v>31181.58</v>
      </c>
      <c r="AM359" s="5" t="s">
        <v>1232</v>
      </c>
      <c r="AN359" s="5" t="s">
        <v>2247</v>
      </c>
      <c r="AO359" s="5" t="s">
        <v>519</v>
      </c>
      <c r="AP359" s="5" t="s">
        <v>1643</v>
      </c>
      <c r="AQ359" s="5" t="s">
        <v>441</v>
      </c>
      <c r="AR359" s="5" t="s">
        <v>398</v>
      </c>
      <c r="AS359" s="7">
        <v>44585.471655092602</v>
      </c>
      <c r="AT359" s="10"/>
    </row>
    <row r="360" spans="1:46" s="1" customFormat="1" ht="50" customHeight="1">
      <c r="A360" s="9">
        <v>2021</v>
      </c>
      <c r="B360" s="5" t="s">
        <v>177</v>
      </c>
      <c r="C360" s="5" t="str">
        <f>VLOOKUP(Tabla1[[#This Row],[RUC]],[1]ENTIDADES!$A$2:$I$191,2,0)</f>
        <v>SIN GABINETE</v>
      </c>
      <c r="D360" s="5" t="s">
        <v>1820</v>
      </c>
      <c r="E360" s="5" t="str">
        <f>VLOOKUP(Tabla1[[#This Row],[RUC]],[1]ENTIDADES!$A$2:$I$191,4,0)</f>
        <v>ZONA 6</v>
      </c>
      <c r="F360" s="5" t="s">
        <v>2219</v>
      </c>
      <c r="G360" s="5" t="s">
        <v>739</v>
      </c>
      <c r="H360" s="29" t="s">
        <v>2770</v>
      </c>
      <c r="I360" s="5">
        <v>3</v>
      </c>
      <c r="J360" s="4">
        <v>7</v>
      </c>
      <c r="K360" s="5" t="s">
        <v>2274</v>
      </c>
      <c r="L360" s="5" t="s">
        <v>2776</v>
      </c>
      <c r="M360" s="4">
        <v>14</v>
      </c>
      <c r="N360" s="5" t="s">
        <v>2573</v>
      </c>
      <c r="O360" s="5" t="s">
        <v>529</v>
      </c>
      <c r="P360" s="5" t="s">
        <v>491</v>
      </c>
      <c r="Q360" s="6">
        <v>0</v>
      </c>
      <c r="R360" s="6">
        <v>25</v>
      </c>
      <c r="S360" s="6">
        <v>25</v>
      </c>
      <c r="T360" s="6">
        <v>25</v>
      </c>
      <c r="U360" s="6">
        <v>25</v>
      </c>
      <c r="V360" s="6">
        <v>100</v>
      </c>
      <c r="W360" s="6">
        <v>25</v>
      </c>
      <c r="X360" s="6">
        <v>25</v>
      </c>
      <c r="Y360" s="6">
        <v>25</v>
      </c>
      <c r="Z360" s="6">
        <v>25</v>
      </c>
      <c r="AA360" s="6">
        <v>100</v>
      </c>
      <c r="AB360" s="21">
        <f t="shared" si="31"/>
        <v>1</v>
      </c>
      <c r="AC360" s="23">
        <f t="shared" si="32"/>
        <v>1</v>
      </c>
      <c r="AD360" s="24" t="str">
        <f t="shared" si="33"/>
        <v>85% a 100%</v>
      </c>
      <c r="AE360" s="26" t="str">
        <f t="shared" si="34"/>
        <v>016000124000101</v>
      </c>
      <c r="AF360" s="26" t="str">
        <f>VLOOKUP(Tabla1[[#This Row],[RUC PROGRAMAS]],Tabla13[[RUC PROGRAMAS]:[Codificado Reportado
USD]],1,0)</f>
        <v>016000124000101</v>
      </c>
      <c r="AG360" s="6">
        <v>21897847.960000001</v>
      </c>
      <c r="AH360" s="6">
        <v>18156648.079999998</v>
      </c>
      <c r="AI360" s="21">
        <f t="shared" si="35"/>
        <v>0.82915216660404645</v>
      </c>
      <c r="AJ360" s="26" t="str">
        <f t="shared" si="36"/>
        <v>70% a 84,99%</v>
      </c>
      <c r="AK360" s="6">
        <v>21897847.960000005</v>
      </c>
      <c r="AL360" s="6">
        <v>18156648.080000002</v>
      </c>
      <c r="AM360" s="5" t="s">
        <v>1014</v>
      </c>
      <c r="AN360" s="5" t="s">
        <v>1014</v>
      </c>
      <c r="AO360" s="5" t="s">
        <v>383</v>
      </c>
      <c r="AP360" s="5" t="s">
        <v>1014</v>
      </c>
      <c r="AQ360" s="5" t="s">
        <v>1463</v>
      </c>
      <c r="AR360" s="5" t="s">
        <v>201</v>
      </c>
      <c r="AS360" s="7">
        <v>44592.423657407402</v>
      </c>
      <c r="AT360" s="10"/>
    </row>
    <row r="361" spans="1:46" s="1" customFormat="1" ht="50" customHeight="1">
      <c r="A361" s="9">
        <v>2021</v>
      </c>
      <c r="B361" s="5" t="s">
        <v>177</v>
      </c>
      <c r="C361" s="5" t="str">
        <f>VLOOKUP(Tabla1[[#This Row],[RUC]],[1]ENTIDADES!$A$2:$I$191,2,0)</f>
        <v>SIN GABINETE</v>
      </c>
      <c r="D361" s="5" t="s">
        <v>1820</v>
      </c>
      <c r="E361" s="5" t="str">
        <f>VLOOKUP(Tabla1[[#This Row],[RUC]],[1]ENTIDADES!$A$2:$I$191,4,0)</f>
        <v>ZONA 6</v>
      </c>
      <c r="F361" s="5" t="s">
        <v>803</v>
      </c>
      <c r="G361" s="5" t="s">
        <v>574</v>
      </c>
      <c r="H361" s="29" t="s">
        <v>2771</v>
      </c>
      <c r="I361" s="5">
        <v>1</v>
      </c>
      <c r="J361" s="4">
        <v>1</v>
      </c>
      <c r="K361" s="5" t="s">
        <v>55</v>
      </c>
      <c r="L361" s="5" t="s">
        <v>2773</v>
      </c>
      <c r="M361" s="4">
        <v>7</v>
      </c>
      <c r="N361" s="5" t="s">
        <v>1823</v>
      </c>
      <c r="O361" s="5" t="s">
        <v>2190</v>
      </c>
      <c r="P361" s="5" t="s">
        <v>2365</v>
      </c>
      <c r="Q361" s="6">
        <v>0</v>
      </c>
      <c r="R361" s="6">
        <v>0</v>
      </c>
      <c r="S361" s="6">
        <v>0</v>
      </c>
      <c r="T361" s="6">
        <v>0</v>
      </c>
      <c r="U361" s="6">
        <v>0</v>
      </c>
      <c r="V361" s="6">
        <v>0</v>
      </c>
      <c r="W361" s="6">
        <v>0</v>
      </c>
      <c r="X361" s="6">
        <v>0</v>
      </c>
      <c r="Y361" s="6">
        <v>0</v>
      </c>
      <c r="Z361" s="6">
        <v>0</v>
      </c>
      <c r="AA361" s="6">
        <v>0</v>
      </c>
      <c r="AB361" s="21" t="e">
        <f t="shared" si="31"/>
        <v>#DIV/0!</v>
      </c>
      <c r="AC361" s="23" t="e">
        <f t="shared" si="32"/>
        <v>#DIV/0!</v>
      </c>
      <c r="AD361" s="24" t="e">
        <f t="shared" si="33"/>
        <v>#DIV/0!</v>
      </c>
      <c r="AE361" s="26" t="str">
        <f t="shared" si="34"/>
        <v>016000124000121</v>
      </c>
      <c r="AF361" s="26" t="e">
        <f>VLOOKUP(Tabla1[[#This Row],[RUC PROGRAMAS]],Tabla13[[RUC PROGRAMAS]:[Codificado Reportado
USD]],1,0)</f>
        <v>#N/A</v>
      </c>
      <c r="AG361" s="6">
        <v>0</v>
      </c>
      <c r="AH361" s="6">
        <v>0</v>
      </c>
      <c r="AI361" s="21" t="e">
        <f t="shared" si="35"/>
        <v>#DIV/0!</v>
      </c>
      <c r="AJ361" s="26" t="e">
        <f t="shared" si="36"/>
        <v>#DIV/0!</v>
      </c>
      <c r="AK361" s="6">
        <v>0</v>
      </c>
      <c r="AL361" s="6">
        <v>0</v>
      </c>
      <c r="AM361" s="5" t="s">
        <v>940</v>
      </c>
      <c r="AN361" s="5" t="s">
        <v>940</v>
      </c>
      <c r="AO361" s="5" t="s">
        <v>940</v>
      </c>
      <c r="AP361" s="5" t="s">
        <v>940</v>
      </c>
      <c r="AQ361" s="5" t="s">
        <v>1463</v>
      </c>
      <c r="AR361" s="5" t="s">
        <v>201</v>
      </c>
      <c r="AS361" s="7">
        <v>44592.4242592593</v>
      </c>
      <c r="AT361" s="10"/>
    </row>
    <row r="362" spans="1:46" s="1" customFormat="1" ht="50" customHeight="1">
      <c r="A362" s="9">
        <v>2021</v>
      </c>
      <c r="B362" s="5" t="s">
        <v>177</v>
      </c>
      <c r="C362" s="5" t="str">
        <f>VLOOKUP(Tabla1[[#This Row],[RUC]],[1]ENTIDADES!$A$2:$I$191,2,0)</f>
        <v>SIN GABINETE</v>
      </c>
      <c r="D362" s="5" t="s">
        <v>1820</v>
      </c>
      <c r="E362" s="5" t="str">
        <f>VLOOKUP(Tabla1[[#This Row],[RUC]],[1]ENTIDADES!$A$2:$I$191,4,0)</f>
        <v>ZONA 6</v>
      </c>
      <c r="F362" s="5" t="s">
        <v>2620</v>
      </c>
      <c r="G362" s="5" t="s">
        <v>1197</v>
      </c>
      <c r="H362" s="29" t="s">
        <v>2771</v>
      </c>
      <c r="I362" s="5">
        <v>2</v>
      </c>
      <c r="J362" s="4">
        <v>5</v>
      </c>
      <c r="K362" s="5" t="s">
        <v>2608</v>
      </c>
      <c r="L362" s="5" t="s">
        <v>2773</v>
      </c>
      <c r="M362" s="4">
        <v>7</v>
      </c>
      <c r="N362" s="5" t="s">
        <v>1823</v>
      </c>
      <c r="O362" s="5" t="s">
        <v>2302</v>
      </c>
      <c r="P362" s="5" t="s">
        <v>2365</v>
      </c>
      <c r="Q362" s="6">
        <v>0</v>
      </c>
      <c r="R362" s="6">
        <v>0</v>
      </c>
      <c r="S362" s="6">
        <v>0</v>
      </c>
      <c r="T362" s="6">
        <v>0</v>
      </c>
      <c r="U362" s="6">
        <v>0</v>
      </c>
      <c r="V362" s="6">
        <v>0</v>
      </c>
      <c r="W362" s="6">
        <v>0</v>
      </c>
      <c r="X362" s="6">
        <v>0</v>
      </c>
      <c r="Y362" s="6">
        <v>0</v>
      </c>
      <c r="Z362" s="6">
        <v>0</v>
      </c>
      <c r="AA362" s="6">
        <v>0</v>
      </c>
      <c r="AB362" s="21" t="e">
        <f t="shared" si="31"/>
        <v>#DIV/0!</v>
      </c>
      <c r="AC362" s="23" t="e">
        <f t="shared" si="32"/>
        <v>#DIV/0!</v>
      </c>
      <c r="AD362" s="24" t="e">
        <f t="shared" si="33"/>
        <v>#DIV/0!</v>
      </c>
      <c r="AE362" s="26" t="str">
        <f t="shared" si="34"/>
        <v>016000124000122</v>
      </c>
      <c r="AF362" s="26" t="e">
        <f>VLOOKUP(Tabla1[[#This Row],[RUC PROGRAMAS]],Tabla13[[RUC PROGRAMAS]:[Codificado Reportado
USD]],1,0)</f>
        <v>#N/A</v>
      </c>
      <c r="AG362" s="6">
        <v>0</v>
      </c>
      <c r="AH362" s="6">
        <v>0</v>
      </c>
      <c r="AI362" s="21" t="e">
        <f t="shared" si="35"/>
        <v>#DIV/0!</v>
      </c>
      <c r="AJ362" s="26" t="e">
        <f t="shared" si="36"/>
        <v>#DIV/0!</v>
      </c>
      <c r="AK362" s="6">
        <v>0</v>
      </c>
      <c r="AL362" s="6">
        <v>0</v>
      </c>
      <c r="AM362" s="5" t="s">
        <v>940</v>
      </c>
      <c r="AN362" s="5" t="s">
        <v>940</v>
      </c>
      <c r="AO362" s="5" t="s">
        <v>940</v>
      </c>
      <c r="AP362" s="5" t="s">
        <v>940</v>
      </c>
      <c r="AQ362" s="5" t="s">
        <v>1463</v>
      </c>
      <c r="AR362" s="5" t="s">
        <v>201</v>
      </c>
      <c r="AS362" s="7">
        <v>44592.424756944398</v>
      </c>
      <c r="AT362" s="10"/>
    </row>
    <row r="363" spans="1:46" s="1" customFormat="1" ht="50" customHeight="1">
      <c r="A363" s="9">
        <v>2021</v>
      </c>
      <c r="B363" s="5" t="s">
        <v>177</v>
      </c>
      <c r="C363" s="5" t="str">
        <f>VLOOKUP(Tabla1[[#This Row],[RUC]],[1]ENTIDADES!$A$2:$I$191,2,0)</f>
        <v>SIN GABINETE</v>
      </c>
      <c r="D363" s="5" t="s">
        <v>1820</v>
      </c>
      <c r="E363" s="5" t="str">
        <f>VLOOKUP(Tabla1[[#This Row],[RUC]],[1]ENTIDADES!$A$2:$I$191,4,0)</f>
        <v>ZONA 6</v>
      </c>
      <c r="F363" s="5" t="s">
        <v>1328</v>
      </c>
      <c r="G363" s="5" t="s">
        <v>318</v>
      </c>
      <c r="H363" s="29" t="s">
        <v>2771</v>
      </c>
      <c r="I363" s="5">
        <v>1</v>
      </c>
      <c r="J363" s="4">
        <v>1</v>
      </c>
      <c r="K363" s="5" t="s">
        <v>55</v>
      </c>
      <c r="L363" s="5" t="s">
        <v>2773</v>
      </c>
      <c r="M363" s="4">
        <v>7</v>
      </c>
      <c r="N363" s="5" t="s">
        <v>1823</v>
      </c>
      <c r="O363" s="5" t="s">
        <v>38</v>
      </c>
      <c r="P363" s="5" t="s">
        <v>2521</v>
      </c>
      <c r="Q363" s="6">
        <v>0</v>
      </c>
      <c r="R363" s="6">
        <v>300</v>
      </c>
      <c r="S363" s="6">
        <v>338</v>
      </c>
      <c r="T363" s="6">
        <v>530</v>
      </c>
      <c r="U363" s="6">
        <v>1000</v>
      </c>
      <c r="V363" s="6">
        <v>2168</v>
      </c>
      <c r="W363" s="6">
        <v>300</v>
      </c>
      <c r="X363" s="6">
        <v>338</v>
      </c>
      <c r="Y363" s="6">
        <v>530</v>
      </c>
      <c r="Z363" s="6">
        <v>1000</v>
      </c>
      <c r="AA363" s="6">
        <v>2168</v>
      </c>
      <c r="AB363" s="21">
        <f t="shared" si="31"/>
        <v>1</v>
      </c>
      <c r="AC363" s="23">
        <f t="shared" si="32"/>
        <v>1</v>
      </c>
      <c r="AD363" s="24" t="str">
        <f t="shared" si="33"/>
        <v>85% a 100%</v>
      </c>
      <c r="AE363" s="26" t="str">
        <f t="shared" si="34"/>
        <v>016000124000182</v>
      </c>
      <c r="AF363" s="26" t="str">
        <f>VLOOKUP(Tabla1[[#This Row],[RUC PROGRAMAS]],Tabla13[[RUC PROGRAMAS]:[Codificado Reportado
USD]],1,0)</f>
        <v>016000124000182</v>
      </c>
      <c r="AG363" s="6">
        <v>45951618.82</v>
      </c>
      <c r="AH363" s="6">
        <v>43638567.909999996</v>
      </c>
      <c r="AI363" s="21">
        <f t="shared" si="35"/>
        <v>0.94966334224131255</v>
      </c>
      <c r="AJ363" s="26" t="str">
        <f t="shared" si="36"/>
        <v>85% a 100%</v>
      </c>
      <c r="AK363" s="6">
        <v>45951618.820000008</v>
      </c>
      <c r="AL363" s="6">
        <v>43638567.910000004</v>
      </c>
      <c r="AM363" s="5" t="s">
        <v>1014</v>
      </c>
      <c r="AN363" s="5" t="s">
        <v>1014</v>
      </c>
      <c r="AO363" s="5" t="s">
        <v>2356</v>
      </c>
      <c r="AP363" s="5" t="s">
        <v>1014</v>
      </c>
      <c r="AQ363" s="5" t="s">
        <v>1463</v>
      </c>
      <c r="AR363" s="5" t="s">
        <v>201</v>
      </c>
      <c r="AS363" s="7">
        <v>44592.427731481497</v>
      </c>
      <c r="AT363" s="10"/>
    </row>
    <row r="364" spans="1:46" s="1" customFormat="1" ht="50" customHeight="1">
      <c r="A364" s="9">
        <v>2021</v>
      </c>
      <c r="B364" s="5" t="s">
        <v>177</v>
      </c>
      <c r="C364" s="5" t="str">
        <f>VLOOKUP(Tabla1[[#This Row],[RUC]],[1]ENTIDADES!$A$2:$I$191,2,0)</f>
        <v>SIN GABINETE</v>
      </c>
      <c r="D364" s="5" t="s">
        <v>1820</v>
      </c>
      <c r="E364" s="5" t="str">
        <f>VLOOKUP(Tabla1[[#This Row],[RUC]],[1]ENTIDADES!$A$2:$I$191,4,0)</f>
        <v>ZONA 6</v>
      </c>
      <c r="F364" s="5" t="s">
        <v>2578</v>
      </c>
      <c r="G364" s="5" t="s">
        <v>1455</v>
      </c>
      <c r="H364" s="29" t="s">
        <v>2771</v>
      </c>
      <c r="I364" s="5">
        <v>2</v>
      </c>
      <c r="J364" s="4">
        <v>5</v>
      </c>
      <c r="K364" s="5" t="s">
        <v>2608</v>
      </c>
      <c r="L364" s="5" t="s">
        <v>2773</v>
      </c>
      <c r="M364" s="4">
        <v>7</v>
      </c>
      <c r="N364" s="5" t="s">
        <v>1823</v>
      </c>
      <c r="O364" s="5" t="s">
        <v>2755</v>
      </c>
      <c r="P364" s="5" t="s">
        <v>1776</v>
      </c>
      <c r="Q364" s="6">
        <v>0</v>
      </c>
      <c r="R364" s="6">
        <v>30</v>
      </c>
      <c r="S364" s="6">
        <v>53</v>
      </c>
      <c r="T364" s="6">
        <v>40</v>
      </c>
      <c r="U364" s="6">
        <v>43</v>
      </c>
      <c r="V364" s="6">
        <v>166</v>
      </c>
      <c r="W364" s="6">
        <v>30</v>
      </c>
      <c r="X364" s="6">
        <v>53</v>
      </c>
      <c r="Y364" s="6">
        <v>40</v>
      </c>
      <c r="Z364" s="6">
        <v>43</v>
      </c>
      <c r="AA364" s="6">
        <v>166</v>
      </c>
      <c r="AB364" s="21">
        <f t="shared" si="31"/>
        <v>1</v>
      </c>
      <c r="AC364" s="23">
        <f t="shared" si="32"/>
        <v>1</v>
      </c>
      <c r="AD364" s="24" t="str">
        <f t="shared" si="33"/>
        <v>85% a 100%</v>
      </c>
      <c r="AE364" s="26" t="str">
        <f t="shared" si="34"/>
        <v>016000124000183</v>
      </c>
      <c r="AF364" s="26" t="str">
        <f>VLOOKUP(Tabla1[[#This Row],[RUC PROGRAMAS]],Tabla13[[RUC PROGRAMAS]:[Codificado Reportado
USD]],1,0)</f>
        <v>016000124000183</v>
      </c>
      <c r="AG364" s="6">
        <v>49859.13</v>
      </c>
      <c r="AH364" s="6">
        <v>11258.93</v>
      </c>
      <c r="AI364" s="21">
        <f t="shared" si="35"/>
        <v>0.22581481064751835</v>
      </c>
      <c r="AJ364" s="26" t="str">
        <f t="shared" si="36"/>
        <v>0% a 69,99%</v>
      </c>
      <c r="AK364" s="6">
        <v>49859.130000000005</v>
      </c>
      <c r="AL364" s="6">
        <v>11258.93</v>
      </c>
      <c r="AM364" s="5" t="s">
        <v>1014</v>
      </c>
      <c r="AN364" s="5" t="s">
        <v>1014</v>
      </c>
      <c r="AO364" s="5" t="s">
        <v>1974</v>
      </c>
      <c r="AP364" s="5" t="s">
        <v>1014</v>
      </c>
      <c r="AQ364" s="5" t="s">
        <v>1463</v>
      </c>
      <c r="AR364" s="5" t="s">
        <v>201</v>
      </c>
      <c r="AS364" s="7">
        <v>44592.4290162037</v>
      </c>
      <c r="AT364" s="10"/>
    </row>
    <row r="365" spans="1:46" s="1" customFormat="1" ht="50" customHeight="1">
      <c r="A365" s="9">
        <v>2021</v>
      </c>
      <c r="B365" s="5" t="s">
        <v>177</v>
      </c>
      <c r="C365" s="5" t="str">
        <f>VLOOKUP(Tabla1[[#This Row],[RUC]],[1]ENTIDADES!$A$2:$I$191,2,0)</f>
        <v>SIN GABINETE</v>
      </c>
      <c r="D365" s="5" t="s">
        <v>1820</v>
      </c>
      <c r="E365" s="5" t="str">
        <f>VLOOKUP(Tabla1[[#This Row],[RUC]],[1]ENTIDADES!$A$2:$I$191,4,0)</f>
        <v>ZONA 6</v>
      </c>
      <c r="F365" s="5" t="s">
        <v>836</v>
      </c>
      <c r="G365" s="5" t="s">
        <v>2119</v>
      </c>
      <c r="H365" s="29" t="s">
        <v>2771</v>
      </c>
      <c r="I365" s="5">
        <v>2</v>
      </c>
      <c r="J365" s="4">
        <v>5</v>
      </c>
      <c r="K365" s="5" t="s">
        <v>2608</v>
      </c>
      <c r="L365" s="5" t="s">
        <v>2773</v>
      </c>
      <c r="M365" s="4">
        <v>7</v>
      </c>
      <c r="N365" s="5" t="s">
        <v>1823</v>
      </c>
      <c r="O365" s="5" t="s">
        <v>1098</v>
      </c>
      <c r="P365" s="5" t="s">
        <v>1776</v>
      </c>
      <c r="Q365" s="6">
        <v>0</v>
      </c>
      <c r="R365" s="6">
        <v>0</v>
      </c>
      <c r="S365" s="6">
        <v>25</v>
      </c>
      <c r="T365" s="6">
        <v>0</v>
      </c>
      <c r="U365" s="6">
        <v>25</v>
      </c>
      <c r="V365" s="6">
        <v>50</v>
      </c>
      <c r="W365" s="6">
        <v>25</v>
      </c>
      <c r="X365" s="6">
        <v>25</v>
      </c>
      <c r="Y365" s="6">
        <v>0</v>
      </c>
      <c r="Z365" s="6">
        <v>5</v>
      </c>
      <c r="AA365" s="6">
        <v>55</v>
      </c>
      <c r="AB365" s="21">
        <f t="shared" si="31"/>
        <v>1.1000000000000001</v>
      </c>
      <c r="AC365" s="23">
        <f t="shared" si="32"/>
        <v>1</v>
      </c>
      <c r="AD365" s="24" t="str">
        <f t="shared" si="33"/>
        <v>85% a 100%</v>
      </c>
      <c r="AE365" s="26" t="str">
        <f t="shared" si="34"/>
        <v>016000124000184</v>
      </c>
      <c r="AF365" s="26" t="str">
        <f>VLOOKUP(Tabla1[[#This Row],[RUC PROGRAMAS]],Tabla13[[RUC PROGRAMAS]:[Codificado Reportado
USD]],1,0)</f>
        <v>016000124000184</v>
      </c>
      <c r="AG365" s="6">
        <v>1684818.89</v>
      </c>
      <c r="AH365" s="6">
        <v>1064369.21</v>
      </c>
      <c r="AI365" s="21">
        <f t="shared" si="35"/>
        <v>0.63174102351143513</v>
      </c>
      <c r="AJ365" s="26" t="str">
        <f t="shared" si="36"/>
        <v>0% a 69,99%</v>
      </c>
      <c r="AK365" s="6">
        <v>1684818.89</v>
      </c>
      <c r="AL365" s="6">
        <v>1064369.21</v>
      </c>
      <c r="AM365" s="5" t="s">
        <v>1014</v>
      </c>
      <c r="AN365" s="5" t="s">
        <v>1014</v>
      </c>
      <c r="AO365" s="5" t="s">
        <v>2255</v>
      </c>
      <c r="AP365" s="5" t="s">
        <v>1014</v>
      </c>
      <c r="AQ365" s="5" t="s">
        <v>1463</v>
      </c>
      <c r="AR365" s="5" t="s">
        <v>201</v>
      </c>
      <c r="AS365" s="7">
        <v>44592.430891203701</v>
      </c>
      <c r="AT365" s="10"/>
    </row>
    <row r="366" spans="1:46" s="1" customFormat="1" ht="50" customHeight="1">
      <c r="A366" s="9">
        <v>2021</v>
      </c>
      <c r="B366" s="5" t="s">
        <v>1438</v>
      </c>
      <c r="C366" s="5" t="str">
        <f>VLOOKUP(Tabla1[[#This Row],[RUC]],[1]ENTIDADES!$A$2:$I$191,2,0)</f>
        <v>SIN GABINETE</v>
      </c>
      <c r="D366" s="5" t="s">
        <v>1382</v>
      </c>
      <c r="E366" s="5" t="str">
        <f>VLOOKUP(Tabla1[[#This Row],[RUC]],[1]ENTIDADES!$A$2:$I$191,4,0)</f>
        <v>ZONA 8</v>
      </c>
      <c r="F366" s="5" t="s">
        <v>2219</v>
      </c>
      <c r="G366" s="5" t="s">
        <v>739</v>
      </c>
      <c r="H366" s="29" t="s">
        <v>2770</v>
      </c>
      <c r="I366" s="5">
        <v>3</v>
      </c>
      <c r="J366" s="4">
        <v>7</v>
      </c>
      <c r="K366" s="5" t="s">
        <v>2274</v>
      </c>
      <c r="L366" s="5" t="s">
        <v>2776</v>
      </c>
      <c r="M366" s="4">
        <v>14</v>
      </c>
      <c r="N366" s="5" t="s">
        <v>2573</v>
      </c>
      <c r="O366" s="5" t="s">
        <v>706</v>
      </c>
      <c r="P366" s="5" t="s">
        <v>2124</v>
      </c>
      <c r="Q366" s="6">
        <v>86.26</v>
      </c>
      <c r="R366" s="6">
        <v>15.84</v>
      </c>
      <c r="S366" s="6">
        <v>15.46</v>
      </c>
      <c r="T366" s="6">
        <v>34.43</v>
      </c>
      <c r="U366" s="6">
        <v>34.270000000000003</v>
      </c>
      <c r="V366" s="6">
        <v>100</v>
      </c>
      <c r="W366" s="6">
        <v>15.84</v>
      </c>
      <c r="X366" s="6">
        <v>15.46</v>
      </c>
      <c r="Y366" s="6">
        <v>34.43</v>
      </c>
      <c r="Z366" s="6">
        <v>34.270000000000003</v>
      </c>
      <c r="AA366" s="6">
        <v>100</v>
      </c>
      <c r="AB366" s="21">
        <f t="shared" si="31"/>
        <v>1</v>
      </c>
      <c r="AC366" s="23">
        <f t="shared" si="32"/>
        <v>1</v>
      </c>
      <c r="AD366" s="24" t="str">
        <f t="shared" si="33"/>
        <v>85% a 100%</v>
      </c>
      <c r="AE366" s="26" t="str">
        <f t="shared" si="34"/>
        <v>096000561000101</v>
      </c>
      <c r="AF366" s="26" t="str">
        <f>VLOOKUP(Tabla1[[#This Row],[RUC PROGRAMAS]],Tabla13[[RUC PROGRAMAS]:[Codificado Reportado
USD]],1,0)</f>
        <v>096000561000101</v>
      </c>
      <c r="AG366" s="6">
        <v>3358425.1</v>
      </c>
      <c r="AH366" s="6">
        <v>2794782.04</v>
      </c>
      <c r="AI366" s="21">
        <f t="shared" si="35"/>
        <v>0.8321704241669704</v>
      </c>
      <c r="AJ366" s="26" t="str">
        <f t="shared" si="36"/>
        <v>70% a 84,99%</v>
      </c>
      <c r="AK366" s="6">
        <v>3254987.1599999997</v>
      </c>
      <c r="AL366" s="6">
        <v>2794782.040000001</v>
      </c>
      <c r="AM366" s="5" t="s">
        <v>2043</v>
      </c>
      <c r="AN366" s="5" t="s">
        <v>1206</v>
      </c>
      <c r="AO366" s="5" t="s">
        <v>1203</v>
      </c>
      <c r="AP366" s="5" t="s">
        <v>1203</v>
      </c>
      <c r="AQ366" s="5" t="s">
        <v>1614</v>
      </c>
      <c r="AR366" s="5" t="s">
        <v>2489</v>
      </c>
      <c r="AS366" s="7">
        <v>44588.711319444403</v>
      </c>
      <c r="AT366" s="10"/>
    </row>
    <row r="367" spans="1:46" s="1" customFormat="1" ht="50" customHeight="1">
      <c r="A367" s="9">
        <v>2021</v>
      </c>
      <c r="B367" s="5" t="s">
        <v>1438</v>
      </c>
      <c r="C367" s="5" t="str">
        <f>VLOOKUP(Tabla1[[#This Row],[RUC]],[1]ENTIDADES!$A$2:$I$191,2,0)</f>
        <v>SIN GABINETE</v>
      </c>
      <c r="D367" s="5" t="s">
        <v>1382</v>
      </c>
      <c r="E367" s="5" t="str">
        <f>VLOOKUP(Tabla1[[#This Row],[RUC]],[1]ENTIDADES!$A$2:$I$191,4,0)</f>
        <v>ZONA 8</v>
      </c>
      <c r="F367" s="5" t="s">
        <v>2620</v>
      </c>
      <c r="G367" s="5" t="s">
        <v>1199</v>
      </c>
      <c r="H367" s="29" t="s">
        <v>2771</v>
      </c>
      <c r="I367" s="5">
        <v>1</v>
      </c>
      <c r="J367" s="4">
        <v>2</v>
      </c>
      <c r="K367" s="5" t="s">
        <v>2478</v>
      </c>
      <c r="L367" s="5" t="s">
        <v>2773</v>
      </c>
      <c r="M367" s="4">
        <v>7</v>
      </c>
      <c r="N367" s="5" t="s">
        <v>1823</v>
      </c>
      <c r="O367" s="5" t="s">
        <v>2190</v>
      </c>
      <c r="P367" s="5" t="s">
        <v>2365</v>
      </c>
      <c r="Q367" s="6">
        <v>0</v>
      </c>
      <c r="R367" s="6">
        <v>0</v>
      </c>
      <c r="S367" s="6">
        <v>0</v>
      </c>
      <c r="T367" s="6">
        <v>0</v>
      </c>
      <c r="U367" s="6">
        <v>0</v>
      </c>
      <c r="V367" s="6">
        <v>0</v>
      </c>
      <c r="W367" s="6">
        <v>0</v>
      </c>
      <c r="X367" s="6">
        <v>0</v>
      </c>
      <c r="Y367" s="6">
        <v>0</v>
      </c>
      <c r="Z367" s="6">
        <v>0</v>
      </c>
      <c r="AA367" s="6">
        <v>0</v>
      </c>
      <c r="AB367" s="21" t="e">
        <f t="shared" si="31"/>
        <v>#DIV/0!</v>
      </c>
      <c r="AC367" s="23" t="e">
        <f t="shared" si="32"/>
        <v>#DIV/0!</v>
      </c>
      <c r="AD367" s="24" t="e">
        <f t="shared" si="33"/>
        <v>#DIV/0!</v>
      </c>
      <c r="AE367" s="26" t="str">
        <f t="shared" si="34"/>
        <v>096000561000122</v>
      </c>
      <c r="AF367" s="26" t="e">
        <f>VLOOKUP(Tabla1[[#This Row],[RUC PROGRAMAS]],Tabla13[[RUC PROGRAMAS]:[Codificado Reportado
USD]],1,0)</f>
        <v>#N/A</v>
      </c>
      <c r="AG367" s="6">
        <v>0</v>
      </c>
      <c r="AH367" s="6">
        <v>0</v>
      </c>
      <c r="AI367" s="21" t="e">
        <f t="shared" si="35"/>
        <v>#DIV/0!</v>
      </c>
      <c r="AJ367" s="26" t="e">
        <f t="shared" si="36"/>
        <v>#DIV/0!</v>
      </c>
      <c r="AK367" s="6">
        <v>0</v>
      </c>
      <c r="AL367" s="6">
        <v>0</v>
      </c>
      <c r="AM367" s="5" t="s">
        <v>1068</v>
      </c>
      <c r="AN367" s="5" t="s">
        <v>1068</v>
      </c>
      <c r="AO367" s="5" t="s">
        <v>1068</v>
      </c>
      <c r="AP367" s="5" t="s">
        <v>1068</v>
      </c>
      <c r="AQ367" s="5" t="s">
        <v>1614</v>
      </c>
      <c r="AR367" s="5" t="s">
        <v>2489</v>
      </c>
      <c r="AS367" s="7">
        <v>44588.684560185196</v>
      </c>
      <c r="AT367" s="10"/>
    </row>
    <row r="368" spans="1:46" s="1" customFormat="1" ht="50" customHeight="1">
      <c r="A368" s="9">
        <v>2021</v>
      </c>
      <c r="B368" s="5" t="s">
        <v>1438</v>
      </c>
      <c r="C368" s="5" t="str">
        <f>VLOOKUP(Tabla1[[#This Row],[RUC]],[1]ENTIDADES!$A$2:$I$191,2,0)</f>
        <v>SIN GABINETE</v>
      </c>
      <c r="D368" s="5" t="s">
        <v>1382</v>
      </c>
      <c r="E368" s="5" t="str">
        <f>VLOOKUP(Tabla1[[#This Row],[RUC]],[1]ENTIDADES!$A$2:$I$191,4,0)</f>
        <v>ZONA 8</v>
      </c>
      <c r="F368" s="5" t="s">
        <v>1328</v>
      </c>
      <c r="G368" s="5" t="s">
        <v>318</v>
      </c>
      <c r="H368" s="29" t="s">
        <v>2771</v>
      </c>
      <c r="I368" s="5">
        <v>1</v>
      </c>
      <c r="J368" s="4">
        <v>1</v>
      </c>
      <c r="K368" s="5" t="s">
        <v>55</v>
      </c>
      <c r="L368" s="5" t="s">
        <v>2773</v>
      </c>
      <c r="M368" s="4">
        <v>7</v>
      </c>
      <c r="N368" s="5" t="s">
        <v>1823</v>
      </c>
      <c r="O368" s="5" t="s">
        <v>38</v>
      </c>
      <c r="P368" s="5" t="s">
        <v>2221</v>
      </c>
      <c r="Q368" s="6">
        <v>765</v>
      </c>
      <c r="R368" s="6">
        <v>144</v>
      </c>
      <c r="S368" s="6">
        <v>185</v>
      </c>
      <c r="T368" s="6">
        <v>184</v>
      </c>
      <c r="U368" s="6">
        <v>369</v>
      </c>
      <c r="V368" s="6">
        <v>882</v>
      </c>
      <c r="W368" s="6">
        <v>144</v>
      </c>
      <c r="X368" s="6">
        <v>268</v>
      </c>
      <c r="Y368" s="6">
        <v>280</v>
      </c>
      <c r="Z368" s="6">
        <v>374</v>
      </c>
      <c r="AA368" s="6">
        <v>1066</v>
      </c>
      <c r="AB368" s="21">
        <f t="shared" si="31"/>
        <v>1.2086167800453516</v>
      </c>
      <c r="AC368" s="23">
        <f t="shared" si="32"/>
        <v>1</v>
      </c>
      <c r="AD368" s="24" t="str">
        <f t="shared" si="33"/>
        <v>85% a 100%</v>
      </c>
      <c r="AE368" s="26" t="str">
        <f t="shared" si="34"/>
        <v>096000561000182</v>
      </c>
      <c r="AF368" s="26" t="str">
        <f>VLOOKUP(Tabla1[[#This Row],[RUC PROGRAMAS]],Tabla13[[RUC PROGRAMAS]:[Codificado Reportado
USD]],1,0)</f>
        <v>096000561000182</v>
      </c>
      <c r="AG368" s="6">
        <v>9825090.8699999992</v>
      </c>
      <c r="AH368" s="6">
        <v>8415020.9499999993</v>
      </c>
      <c r="AI368" s="21">
        <f t="shared" si="35"/>
        <v>0.8564827604490135</v>
      </c>
      <c r="AJ368" s="26" t="str">
        <f t="shared" si="36"/>
        <v>85% a 100%</v>
      </c>
      <c r="AK368" s="6">
        <v>9928528.8100000024</v>
      </c>
      <c r="AL368" s="6">
        <v>8415020.9500000011</v>
      </c>
      <c r="AM368" s="5" t="s">
        <v>2370</v>
      </c>
      <c r="AN368" s="5" t="s">
        <v>1149</v>
      </c>
      <c r="AO368" s="5" t="s">
        <v>457</v>
      </c>
      <c r="AP368" s="5" t="s">
        <v>1173</v>
      </c>
      <c r="AQ368" s="5" t="s">
        <v>1614</v>
      </c>
      <c r="AR368" s="5" t="s">
        <v>2489</v>
      </c>
      <c r="AS368" s="7">
        <v>44588.738009259301</v>
      </c>
      <c r="AT368" s="10"/>
    </row>
    <row r="369" spans="1:46" s="1" customFormat="1" ht="50" customHeight="1">
      <c r="A369" s="9">
        <v>2021</v>
      </c>
      <c r="B369" s="5" t="s">
        <v>1438</v>
      </c>
      <c r="C369" s="5" t="str">
        <f>VLOOKUP(Tabla1[[#This Row],[RUC]],[1]ENTIDADES!$A$2:$I$191,2,0)</f>
        <v>SIN GABINETE</v>
      </c>
      <c r="D369" s="5" t="s">
        <v>1382</v>
      </c>
      <c r="E369" s="5" t="str">
        <f>VLOOKUP(Tabla1[[#This Row],[RUC]],[1]ENTIDADES!$A$2:$I$191,4,0)</f>
        <v>ZONA 8</v>
      </c>
      <c r="F369" s="5" t="s">
        <v>2578</v>
      </c>
      <c r="G369" s="5" t="s">
        <v>1455</v>
      </c>
      <c r="H369" s="29" t="s">
        <v>2771</v>
      </c>
      <c r="I369" s="5">
        <v>2</v>
      </c>
      <c r="J369" s="4">
        <v>5</v>
      </c>
      <c r="K369" s="5" t="s">
        <v>2608</v>
      </c>
      <c r="L369" s="5" t="s">
        <v>2773</v>
      </c>
      <c r="M369" s="4">
        <v>7</v>
      </c>
      <c r="N369" s="5" t="s">
        <v>1823</v>
      </c>
      <c r="O369" s="5" t="s">
        <v>2755</v>
      </c>
      <c r="P369" s="5" t="s">
        <v>2521</v>
      </c>
      <c r="Q369" s="6">
        <v>5</v>
      </c>
      <c r="R369" s="6">
        <v>5</v>
      </c>
      <c r="S369" s="6">
        <v>4</v>
      </c>
      <c r="T369" s="6">
        <v>1</v>
      </c>
      <c r="U369" s="6">
        <v>1</v>
      </c>
      <c r="V369" s="6">
        <v>11</v>
      </c>
      <c r="W369" s="6">
        <v>5</v>
      </c>
      <c r="X369" s="6">
        <v>4</v>
      </c>
      <c r="Y369" s="6">
        <v>3</v>
      </c>
      <c r="Z369" s="6">
        <v>1</v>
      </c>
      <c r="AA369" s="6">
        <v>13</v>
      </c>
      <c r="AB369" s="21">
        <f t="shared" si="31"/>
        <v>1.1818181818181819</v>
      </c>
      <c r="AC369" s="23">
        <f t="shared" si="32"/>
        <v>1</v>
      </c>
      <c r="AD369" s="24" t="str">
        <f t="shared" si="33"/>
        <v>85% a 100%</v>
      </c>
      <c r="AE369" s="26" t="str">
        <f t="shared" si="34"/>
        <v>096000561000183</v>
      </c>
      <c r="AF369" s="26" t="str">
        <f>VLOOKUP(Tabla1[[#This Row],[RUC PROGRAMAS]],Tabla13[[RUC PROGRAMAS]:[Codificado Reportado
USD]],1,0)</f>
        <v>096000561000183</v>
      </c>
      <c r="AG369" s="6">
        <v>193854.56</v>
      </c>
      <c r="AH369" s="6">
        <v>37540.35</v>
      </c>
      <c r="AI369" s="21">
        <f t="shared" si="35"/>
        <v>0.19365213797395325</v>
      </c>
      <c r="AJ369" s="26" t="str">
        <f t="shared" si="36"/>
        <v>0% a 69,99%</v>
      </c>
      <c r="AK369" s="6">
        <v>193854.56000000006</v>
      </c>
      <c r="AL369" s="6">
        <v>37540.35</v>
      </c>
      <c r="AM369" s="5" t="s">
        <v>920</v>
      </c>
      <c r="AN369" s="5" t="s">
        <v>1639</v>
      </c>
      <c r="AO369" s="5" t="s">
        <v>2474</v>
      </c>
      <c r="AP369" s="5" t="s">
        <v>879</v>
      </c>
      <c r="AQ369" s="5" t="s">
        <v>1614</v>
      </c>
      <c r="AR369" s="5" t="s">
        <v>2489</v>
      </c>
      <c r="AS369" s="7">
        <v>44588.685092592597</v>
      </c>
      <c r="AT369" s="10"/>
    </row>
    <row r="370" spans="1:46" s="1" customFormat="1" ht="50" customHeight="1">
      <c r="A370" s="9">
        <v>2021</v>
      </c>
      <c r="B370" s="5" t="s">
        <v>1438</v>
      </c>
      <c r="C370" s="5" t="str">
        <f>VLOOKUP(Tabla1[[#This Row],[RUC]],[1]ENTIDADES!$A$2:$I$191,2,0)</f>
        <v>SIN GABINETE</v>
      </c>
      <c r="D370" s="5" t="s">
        <v>1382</v>
      </c>
      <c r="E370" s="5" t="str">
        <f>VLOOKUP(Tabla1[[#This Row],[RUC]],[1]ENTIDADES!$A$2:$I$191,4,0)</f>
        <v>ZONA 8</v>
      </c>
      <c r="F370" s="5" t="s">
        <v>836</v>
      </c>
      <c r="G370" s="5" t="s">
        <v>2119</v>
      </c>
      <c r="H370" s="29" t="s">
        <v>2771</v>
      </c>
      <c r="I370" s="5">
        <v>2</v>
      </c>
      <c r="J370" s="4">
        <v>5</v>
      </c>
      <c r="K370" s="5" t="s">
        <v>2608</v>
      </c>
      <c r="L370" s="5" t="s">
        <v>2773</v>
      </c>
      <c r="M370" s="4">
        <v>7</v>
      </c>
      <c r="N370" s="5" t="s">
        <v>1823</v>
      </c>
      <c r="O370" s="5" t="s">
        <v>795</v>
      </c>
      <c r="P370" s="5" t="s">
        <v>2221</v>
      </c>
      <c r="Q370" s="6">
        <v>611</v>
      </c>
      <c r="R370" s="6">
        <v>333</v>
      </c>
      <c r="S370" s="6">
        <v>255</v>
      </c>
      <c r="T370" s="6">
        <v>343</v>
      </c>
      <c r="U370" s="6">
        <v>227</v>
      </c>
      <c r="V370" s="6">
        <v>1158</v>
      </c>
      <c r="W370" s="6">
        <v>333</v>
      </c>
      <c r="X370" s="6">
        <v>216</v>
      </c>
      <c r="Y370" s="6">
        <v>236</v>
      </c>
      <c r="Z370" s="6">
        <v>198</v>
      </c>
      <c r="AA370" s="6">
        <v>983</v>
      </c>
      <c r="AB370" s="21">
        <f t="shared" si="31"/>
        <v>0.84887737478411052</v>
      </c>
      <c r="AC370" s="23">
        <f t="shared" si="32"/>
        <v>0.84887737478411052</v>
      </c>
      <c r="AD370" s="24" t="str">
        <f t="shared" si="33"/>
        <v>70% a 84,99%</v>
      </c>
      <c r="AE370" s="26" t="str">
        <f t="shared" si="34"/>
        <v>096000561000184</v>
      </c>
      <c r="AF370" s="26" t="str">
        <f>VLOOKUP(Tabla1[[#This Row],[RUC PROGRAMAS]],Tabla13[[RUC PROGRAMAS]:[Codificado Reportado
USD]],1,0)</f>
        <v>096000561000184</v>
      </c>
      <c r="AG370" s="6">
        <v>91995.94</v>
      </c>
      <c r="AH370" s="6">
        <v>0</v>
      </c>
      <c r="AI370" s="21">
        <f t="shared" si="35"/>
        <v>0</v>
      </c>
      <c r="AJ370" s="26" t="str">
        <f t="shared" si="36"/>
        <v>0% a 69,99%</v>
      </c>
      <c r="AK370" s="6">
        <v>91995.94</v>
      </c>
      <c r="AL370" s="6">
        <v>0</v>
      </c>
      <c r="AM370" s="5" t="s">
        <v>460</v>
      </c>
      <c r="AN370" s="5" t="s">
        <v>2705</v>
      </c>
      <c r="AO370" s="5" t="s">
        <v>1755</v>
      </c>
      <c r="AP370" s="5" t="s">
        <v>1011</v>
      </c>
      <c r="AQ370" s="5" t="s">
        <v>1614</v>
      </c>
      <c r="AR370" s="5" t="s">
        <v>2489</v>
      </c>
      <c r="AS370" s="7">
        <v>44588.738611111097</v>
      </c>
      <c r="AT370" s="10"/>
    </row>
    <row r="371" spans="1:46" s="1" customFormat="1" ht="50" customHeight="1">
      <c r="A371" s="9">
        <v>2021</v>
      </c>
      <c r="B371" s="5" t="s">
        <v>2117</v>
      </c>
      <c r="C371" s="5" t="str">
        <f>VLOOKUP(Tabla1[[#This Row],[RUC]],[1]ENTIDADES!$A$2:$I$191,2,0)</f>
        <v>SIN GABINETE</v>
      </c>
      <c r="D371" s="5" t="s">
        <v>2465</v>
      </c>
      <c r="E371" s="5" t="str">
        <f>VLOOKUP(Tabla1[[#This Row],[RUC]],[1]ENTIDADES!$A$2:$I$191,4,0)</f>
        <v>ZONA 9</v>
      </c>
      <c r="F371" s="5" t="s">
        <v>2219</v>
      </c>
      <c r="G371" s="5" t="s">
        <v>739</v>
      </c>
      <c r="H371" s="29" t="s">
        <v>2770</v>
      </c>
      <c r="I371" s="5">
        <v>3</v>
      </c>
      <c r="J371" s="4">
        <v>7</v>
      </c>
      <c r="K371" s="5" t="s">
        <v>2274</v>
      </c>
      <c r="L371" s="5" t="s">
        <v>2776</v>
      </c>
      <c r="M371" s="4">
        <v>14</v>
      </c>
      <c r="N371" s="5" t="s">
        <v>2573</v>
      </c>
      <c r="O371" s="5" t="s">
        <v>1380</v>
      </c>
      <c r="P371" s="5" t="s">
        <v>2561</v>
      </c>
      <c r="Q371" s="6">
        <v>85</v>
      </c>
      <c r="R371" s="6">
        <v>25</v>
      </c>
      <c r="S371" s="6">
        <v>25</v>
      </c>
      <c r="T371" s="6">
        <v>25</v>
      </c>
      <c r="U371" s="6">
        <v>25</v>
      </c>
      <c r="V371" s="6">
        <v>100</v>
      </c>
      <c r="W371" s="6">
        <v>20</v>
      </c>
      <c r="X371" s="6">
        <v>25</v>
      </c>
      <c r="Y371" s="6">
        <v>25</v>
      </c>
      <c r="Z371" s="6">
        <v>25</v>
      </c>
      <c r="AA371" s="6">
        <v>95</v>
      </c>
      <c r="AB371" s="21">
        <f t="shared" si="31"/>
        <v>0.95</v>
      </c>
      <c r="AC371" s="23">
        <f t="shared" si="32"/>
        <v>0.95</v>
      </c>
      <c r="AD371" s="24" t="str">
        <f t="shared" si="33"/>
        <v>85% a 100%</v>
      </c>
      <c r="AE371" s="26" t="str">
        <f t="shared" si="34"/>
        <v>176000554000101</v>
      </c>
      <c r="AF371" s="26" t="str">
        <f>VLOOKUP(Tabla1[[#This Row],[RUC PROGRAMAS]],Tabla13[[RUC PROGRAMAS]:[Codificado Reportado
USD]],1,0)</f>
        <v>176000554000101</v>
      </c>
      <c r="AG371" s="6">
        <v>55740244.280000001</v>
      </c>
      <c r="AH371" s="6">
        <v>41203516.009999998</v>
      </c>
      <c r="AI371" s="21">
        <f t="shared" si="35"/>
        <v>0.73920587435932916</v>
      </c>
      <c r="AJ371" s="26" t="str">
        <f t="shared" si="36"/>
        <v>70% a 84,99%</v>
      </c>
      <c r="AK371" s="6">
        <v>55740244.280000001</v>
      </c>
      <c r="AL371" s="6">
        <v>41203516.010000005</v>
      </c>
      <c r="AM371" s="5" t="s">
        <v>878</v>
      </c>
      <c r="AN371" s="5" t="s">
        <v>878</v>
      </c>
      <c r="AO371" s="5" t="s">
        <v>878</v>
      </c>
      <c r="AP371" s="5" t="s">
        <v>878</v>
      </c>
      <c r="AQ371" s="5" t="s">
        <v>1537</v>
      </c>
      <c r="AR371" s="5" t="s">
        <v>1580</v>
      </c>
      <c r="AS371" s="7">
        <v>44588.460740740702</v>
      </c>
      <c r="AT371" s="10"/>
    </row>
    <row r="372" spans="1:46" s="1" customFormat="1" ht="50" customHeight="1">
      <c r="A372" s="9">
        <v>2021</v>
      </c>
      <c r="B372" s="5" t="s">
        <v>2117</v>
      </c>
      <c r="C372" s="5" t="str">
        <f>VLOOKUP(Tabla1[[#This Row],[RUC]],[1]ENTIDADES!$A$2:$I$191,2,0)</f>
        <v>SIN GABINETE</v>
      </c>
      <c r="D372" s="5" t="s">
        <v>2465</v>
      </c>
      <c r="E372" s="5" t="str">
        <f>VLOOKUP(Tabla1[[#This Row],[RUC]],[1]ENTIDADES!$A$2:$I$191,4,0)</f>
        <v>ZONA 9</v>
      </c>
      <c r="F372" s="5" t="s">
        <v>2429</v>
      </c>
      <c r="G372" s="5" t="s">
        <v>2163</v>
      </c>
      <c r="H372" s="29" t="s">
        <v>2771</v>
      </c>
      <c r="I372" s="5">
        <v>1</v>
      </c>
      <c r="J372" s="4">
        <v>1</v>
      </c>
      <c r="K372" s="5" t="s">
        <v>55</v>
      </c>
      <c r="L372" s="5" t="s">
        <v>2773</v>
      </c>
      <c r="M372" s="4">
        <v>7</v>
      </c>
      <c r="N372" s="5" t="s">
        <v>1823</v>
      </c>
      <c r="O372" s="5" t="s">
        <v>2403</v>
      </c>
      <c r="P372" s="5" t="s">
        <v>397</v>
      </c>
      <c r="Q372" s="6">
        <v>0</v>
      </c>
      <c r="R372" s="6">
        <v>0</v>
      </c>
      <c r="S372" s="6">
        <v>0</v>
      </c>
      <c r="T372" s="6">
        <v>0</v>
      </c>
      <c r="U372" s="6">
        <v>0</v>
      </c>
      <c r="V372" s="6">
        <v>0</v>
      </c>
      <c r="W372" s="6">
        <v>0</v>
      </c>
      <c r="X372" s="6">
        <v>0</v>
      </c>
      <c r="Y372" s="6">
        <v>0</v>
      </c>
      <c r="Z372" s="6">
        <v>0</v>
      </c>
      <c r="AA372" s="6">
        <v>0</v>
      </c>
      <c r="AB372" s="21" t="e">
        <f t="shared" si="31"/>
        <v>#DIV/0!</v>
      </c>
      <c r="AC372" s="23" t="e">
        <f t="shared" si="32"/>
        <v>#DIV/0!</v>
      </c>
      <c r="AD372" s="24" t="e">
        <f t="shared" si="33"/>
        <v>#DIV/0!</v>
      </c>
      <c r="AE372" s="26" t="str">
        <f t="shared" si="34"/>
        <v>176000554000120</v>
      </c>
      <c r="AF372" s="26" t="e">
        <f>VLOOKUP(Tabla1[[#This Row],[RUC PROGRAMAS]],Tabla13[[RUC PROGRAMAS]:[Codificado Reportado
USD]],1,0)</f>
        <v>#N/A</v>
      </c>
      <c r="AG372" s="6">
        <v>0</v>
      </c>
      <c r="AH372" s="6">
        <v>0</v>
      </c>
      <c r="AI372" s="21" t="e">
        <f t="shared" si="35"/>
        <v>#DIV/0!</v>
      </c>
      <c r="AJ372" s="26" t="e">
        <f t="shared" si="36"/>
        <v>#DIV/0!</v>
      </c>
      <c r="AK372" s="6">
        <v>0</v>
      </c>
      <c r="AL372" s="6">
        <v>0</v>
      </c>
      <c r="AM372" s="5" t="s">
        <v>1575</v>
      </c>
      <c r="AN372" s="5" t="s">
        <v>1575</v>
      </c>
      <c r="AO372" s="5" t="s">
        <v>2480</v>
      </c>
      <c r="AP372" s="5" t="s">
        <v>2480</v>
      </c>
      <c r="AQ372" s="5" t="s">
        <v>1537</v>
      </c>
      <c r="AR372" s="5" t="s">
        <v>1580</v>
      </c>
      <c r="AS372" s="7">
        <v>44586.611412036997</v>
      </c>
      <c r="AT372" s="10"/>
    </row>
    <row r="373" spans="1:46" s="1" customFormat="1" ht="50" customHeight="1">
      <c r="A373" s="9">
        <v>2021</v>
      </c>
      <c r="B373" s="5" t="s">
        <v>2117</v>
      </c>
      <c r="C373" s="5" t="str">
        <f>VLOOKUP(Tabla1[[#This Row],[RUC]],[1]ENTIDADES!$A$2:$I$191,2,0)</f>
        <v>SIN GABINETE</v>
      </c>
      <c r="D373" s="5" t="s">
        <v>2465</v>
      </c>
      <c r="E373" s="5" t="str">
        <f>VLOOKUP(Tabla1[[#This Row],[RUC]],[1]ENTIDADES!$A$2:$I$191,4,0)</f>
        <v>ZONA 9</v>
      </c>
      <c r="F373" s="5" t="s">
        <v>1328</v>
      </c>
      <c r="G373" s="5" t="s">
        <v>318</v>
      </c>
      <c r="H373" s="29" t="s">
        <v>2771</v>
      </c>
      <c r="I373" s="5">
        <v>1</v>
      </c>
      <c r="J373" s="4">
        <v>1</v>
      </c>
      <c r="K373" s="5" t="s">
        <v>55</v>
      </c>
      <c r="L373" s="5" t="s">
        <v>2773</v>
      </c>
      <c r="M373" s="4">
        <v>7</v>
      </c>
      <c r="N373" s="5" t="s">
        <v>1823</v>
      </c>
      <c r="O373" s="5" t="s">
        <v>1201</v>
      </c>
      <c r="P373" s="5" t="s">
        <v>2521</v>
      </c>
      <c r="Q373" s="6">
        <v>1407</v>
      </c>
      <c r="R373" s="6">
        <v>400</v>
      </c>
      <c r="S373" s="6">
        <v>300</v>
      </c>
      <c r="T373" s="6">
        <v>400</v>
      </c>
      <c r="U373" s="6">
        <v>400</v>
      </c>
      <c r="V373" s="6">
        <v>1500</v>
      </c>
      <c r="W373" s="6">
        <v>471</v>
      </c>
      <c r="X373" s="6">
        <v>844</v>
      </c>
      <c r="Y373" s="6">
        <v>400</v>
      </c>
      <c r="Z373" s="6">
        <v>160</v>
      </c>
      <c r="AA373" s="6">
        <v>1875</v>
      </c>
      <c r="AB373" s="21">
        <f t="shared" si="31"/>
        <v>1.25</v>
      </c>
      <c r="AC373" s="23">
        <f t="shared" si="32"/>
        <v>1</v>
      </c>
      <c r="AD373" s="24" t="str">
        <f t="shared" si="33"/>
        <v>85% a 100%</v>
      </c>
      <c r="AE373" s="26" t="str">
        <f t="shared" si="34"/>
        <v>176000554000182</v>
      </c>
      <c r="AF373" s="26" t="str">
        <f>VLOOKUP(Tabla1[[#This Row],[RUC PROGRAMAS]],Tabla13[[RUC PROGRAMAS]:[Codificado Reportado
USD]],1,0)</f>
        <v>176000554000182</v>
      </c>
      <c r="AG373" s="6">
        <v>96142452.599999994</v>
      </c>
      <c r="AH373" s="6">
        <v>87350117.299999997</v>
      </c>
      <c r="AI373" s="21">
        <f t="shared" si="35"/>
        <v>0.90854887656568895</v>
      </c>
      <c r="AJ373" s="26" t="str">
        <f t="shared" si="36"/>
        <v>85% a 100%</v>
      </c>
      <c r="AK373" s="6">
        <v>96142452.599999979</v>
      </c>
      <c r="AL373" s="6">
        <v>87350117.299999997</v>
      </c>
      <c r="AM373" s="5" t="s">
        <v>1744</v>
      </c>
      <c r="AN373" s="5" t="s">
        <v>2324</v>
      </c>
      <c r="AO373" s="5" t="s">
        <v>2592</v>
      </c>
      <c r="AP373" s="5" t="s">
        <v>330</v>
      </c>
      <c r="AQ373" s="5" t="s">
        <v>1537</v>
      </c>
      <c r="AR373" s="5" t="s">
        <v>1580</v>
      </c>
      <c r="AS373" s="7">
        <v>44588.507615740702</v>
      </c>
      <c r="AT373" s="10"/>
    </row>
    <row r="374" spans="1:46" s="1" customFormat="1" ht="50" customHeight="1">
      <c r="A374" s="9">
        <v>2021</v>
      </c>
      <c r="B374" s="5" t="s">
        <v>2117</v>
      </c>
      <c r="C374" s="5" t="str">
        <f>VLOOKUP(Tabla1[[#This Row],[RUC]],[1]ENTIDADES!$A$2:$I$191,2,0)</f>
        <v>SIN GABINETE</v>
      </c>
      <c r="D374" s="5" t="s">
        <v>2465</v>
      </c>
      <c r="E374" s="5" t="str">
        <f>VLOOKUP(Tabla1[[#This Row],[RUC]],[1]ENTIDADES!$A$2:$I$191,4,0)</f>
        <v>ZONA 9</v>
      </c>
      <c r="F374" s="5" t="s">
        <v>2578</v>
      </c>
      <c r="G374" s="5" t="s">
        <v>1455</v>
      </c>
      <c r="H374" s="29" t="s">
        <v>2771</v>
      </c>
      <c r="I374" s="5">
        <v>1</v>
      </c>
      <c r="J374" s="4">
        <v>1</v>
      </c>
      <c r="K374" s="5" t="s">
        <v>55</v>
      </c>
      <c r="L374" s="5" t="s">
        <v>2773</v>
      </c>
      <c r="M374" s="4">
        <v>7</v>
      </c>
      <c r="N374" s="5" t="s">
        <v>1823</v>
      </c>
      <c r="O374" s="5" t="s">
        <v>2755</v>
      </c>
      <c r="P374" s="5" t="s">
        <v>2521</v>
      </c>
      <c r="Q374" s="6">
        <v>49</v>
      </c>
      <c r="R374" s="6">
        <v>15</v>
      </c>
      <c r="S374" s="6">
        <v>15</v>
      </c>
      <c r="T374" s="6">
        <v>15</v>
      </c>
      <c r="U374" s="6">
        <v>15</v>
      </c>
      <c r="V374" s="6">
        <v>60</v>
      </c>
      <c r="W374" s="6">
        <v>0</v>
      </c>
      <c r="X374" s="6">
        <v>27</v>
      </c>
      <c r="Y374" s="6">
        <v>19</v>
      </c>
      <c r="Z374" s="6">
        <v>17</v>
      </c>
      <c r="AA374" s="6">
        <v>63</v>
      </c>
      <c r="AB374" s="21">
        <f t="shared" si="31"/>
        <v>1.05</v>
      </c>
      <c r="AC374" s="23">
        <f t="shared" si="32"/>
        <v>1</v>
      </c>
      <c r="AD374" s="24" t="str">
        <f t="shared" si="33"/>
        <v>85% a 100%</v>
      </c>
      <c r="AE374" s="26" t="str">
        <f t="shared" si="34"/>
        <v>176000554000183</v>
      </c>
      <c r="AF374" s="26" t="str">
        <f>VLOOKUP(Tabla1[[#This Row],[RUC PROGRAMAS]],Tabla13[[RUC PROGRAMAS]:[Codificado Reportado
USD]],1,0)</f>
        <v>176000554000183</v>
      </c>
      <c r="AG374" s="6">
        <v>1539204.87</v>
      </c>
      <c r="AH374" s="6">
        <v>798013.04</v>
      </c>
      <c r="AI374" s="21">
        <f t="shared" si="35"/>
        <v>0.51845797499328339</v>
      </c>
      <c r="AJ374" s="26" t="str">
        <f t="shared" si="36"/>
        <v>0% a 69,99%</v>
      </c>
      <c r="AK374" s="6">
        <v>1539204.8699999999</v>
      </c>
      <c r="AL374" s="6">
        <v>798013.03999999992</v>
      </c>
      <c r="AM374" s="5" t="s">
        <v>558</v>
      </c>
      <c r="AN374" s="5" t="s">
        <v>2130</v>
      </c>
      <c r="AO374" s="5" t="s">
        <v>747</v>
      </c>
      <c r="AP374" s="5" t="s">
        <v>1096</v>
      </c>
      <c r="AQ374" s="5" t="s">
        <v>1537</v>
      </c>
      <c r="AR374" s="5" t="s">
        <v>1580</v>
      </c>
      <c r="AS374" s="7">
        <v>44586.634236111102</v>
      </c>
      <c r="AT374" s="10"/>
    </row>
    <row r="375" spans="1:46" s="1" customFormat="1" ht="50" customHeight="1">
      <c r="A375" s="9">
        <v>2021</v>
      </c>
      <c r="B375" s="5" t="s">
        <v>2117</v>
      </c>
      <c r="C375" s="5" t="str">
        <f>VLOOKUP(Tabla1[[#This Row],[RUC]],[1]ENTIDADES!$A$2:$I$191,2,0)</f>
        <v>SIN GABINETE</v>
      </c>
      <c r="D375" s="5" t="s">
        <v>2465</v>
      </c>
      <c r="E375" s="5" t="str">
        <f>VLOOKUP(Tabla1[[#This Row],[RUC]],[1]ENTIDADES!$A$2:$I$191,4,0)</f>
        <v>ZONA 9</v>
      </c>
      <c r="F375" s="5" t="s">
        <v>836</v>
      </c>
      <c r="G375" s="5" t="s">
        <v>2119</v>
      </c>
      <c r="H375" s="29" t="s">
        <v>2771</v>
      </c>
      <c r="I375" s="5">
        <v>1</v>
      </c>
      <c r="J375" s="4">
        <v>1</v>
      </c>
      <c r="K375" s="5" t="s">
        <v>55</v>
      </c>
      <c r="L375" s="5" t="s">
        <v>2773</v>
      </c>
      <c r="M375" s="4">
        <v>7</v>
      </c>
      <c r="N375" s="5" t="s">
        <v>1823</v>
      </c>
      <c r="O375" s="5" t="s">
        <v>843</v>
      </c>
      <c r="P375" s="5" t="s">
        <v>1776</v>
      </c>
      <c r="Q375" s="6">
        <v>25</v>
      </c>
      <c r="R375" s="6">
        <v>7</v>
      </c>
      <c r="S375" s="6">
        <v>7</v>
      </c>
      <c r="T375" s="6">
        <v>7</v>
      </c>
      <c r="U375" s="6">
        <v>7</v>
      </c>
      <c r="V375" s="6">
        <v>28</v>
      </c>
      <c r="W375" s="6">
        <v>0</v>
      </c>
      <c r="X375" s="6">
        <v>16</v>
      </c>
      <c r="Y375" s="6">
        <v>0</v>
      </c>
      <c r="Z375" s="6">
        <v>0</v>
      </c>
      <c r="AA375" s="6">
        <v>16</v>
      </c>
      <c r="AB375" s="21">
        <f t="shared" si="31"/>
        <v>0.5714285714285714</v>
      </c>
      <c r="AC375" s="23">
        <f t="shared" si="32"/>
        <v>0.5714285714285714</v>
      </c>
      <c r="AD375" s="24" t="str">
        <f t="shared" si="33"/>
        <v>0% a 69,99%</v>
      </c>
      <c r="AE375" s="26" t="str">
        <f t="shared" si="34"/>
        <v>176000554000184</v>
      </c>
      <c r="AF375" s="26" t="str">
        <f>VLOOKUP(Tabla1[[#This Row],[RUC PROGRAMAS]],Tabla13[[RUC PROGRAMAS]:[Codificado Reportado
USD]],1,0)</f>
        <v>176000554000184</v>
      </c>
      <c r="AG375" s="6">
        <v>331079.78000000003</v>
      </c>
      <c r="AH375" s="6">
        <v>93354.47</v>
      </c>
      <c r="AI375" s="21">
        <f t="shared" si="35"/>
        <v>0.28196971134872684</v>
      </c>
      <c r="AJ375" s="26" t="str">
        <f t="shared" si="36"/>
        <v>0% a 69,99%</v>
      </c>
      <c r="AK375" s="6">
        <v>331079.77999999997</v>
      </c>
      <c r="AL375" s="6">
        <v>93354.47</v>
      </c>
      <c r="AM375" s="5" t="s">
        <v>771</v>
      </c>
      <c r="AN375" s="5" t="s">
        <v>720</v>
      </c>
      <c r="AO375" s="5" t="s">
        <v>2436</v>
      </c>
      <c r="AP375" s="5" t="s">
        <v>1759</v>
      </c>
      <c r="AQ375" s="5" t="s">
        <v>1537</v>
      </c>
      <c r="AR375" s="5" t="s">
        <v>1580</v>
      </c>
      <c r="AS375" s="7">
        <v>44588.462094907401</v>
      </c>
      <c r="AT375" s="11">
        <v>44588.460277777798</v>
      </c>
    </row>
    <row r="376" spans="1:46" s="1" customFormat="1" ht="50" customHeight="1">
      <c r="A376" s="9">
        <v>2021</v>
      </c>
      <c r="B376" s="5" t="s">
        <v>1770</v>
      </c>
      <c r="C376" s="5" t="str">
        <f>VLOOKUP(Tabla1[[#This Row],[RUC]],[1]ENTIDADES!$A$2:$I$191,2,0)</f>
        <v>SIN GABINETE</v>
      </c>
      <c r="D376" s="5" t="s">
        <v>1386</v>
      </c>
      <c r="E376" s="5" t="str">
        <f>VLOOKUP(Tabla1[[#This Row],[RUC]],[1]ENTIDADES!$A$2:$I$191,4,0)</f>
        <v>ZONA 8</v>
      </c>
      <c r="F376" s="5" t="s">
        <v>2219</v>
      </c>
      <c r="G376" s="5" t="s">
        <v>739</v>
      </c>
      <c r="H376" s="29" t="s">
        <v>2770</v>
      </c>
      <c r="I376" s="5">
        <v>3</v>
      </c>
      <c r="J376" s="4">
        <v>7</v>
      </c>
      <c r="K376" s="5" t="s">
        <v>2274</v>
      </c>
      <c r="L376" s="5" t="s">
        <v>2776</v>
      </c>
      <c r="M376" s="4">
        <v>14</v>
      </c>
      <c r="N376" s="5" t="s">
        <v>2573</v>
      </c>
      <c r="O376" s="5" t="s">
        <v>2193</v>
      </c>
      <c r="P376" s="5" t="s">
        <v>2124</v>
      </c>
      <c r="Q376" s="6">
        <v>90.9</v>
      </c>
      <c r="R376" s="6">
        <v>25</v>
      </c>
      <c r="S376" s="6">
        <v>25</v>
      </c>
      <c r="T376" s="6">
        <v>25</v>
      </c>
      <c r="U376" s="6">
        <v>25</v>
      </c>
      <c r="V376" s="6">
        <v>100</v>
      </c>
      <c r="W376" s="6">
        <v>15</v>
      </c>
      <c r="X376" s="6">
        <v>25</v>
      </c>
      <c r="Y376" s="6">
        <v>21.68</v>
      </c>
      <c r="Z376" s="6">
        <v>25</v>
      </c>
      <c r="AA376" s="6">
        <v>86.68</v>
      </c>
      <c r="AB376" s="21">
        <f t="shared" si="31"/>
        <v>0.86680000000000001</v>
      </c>
      <c r="AC376" s="23">
        <f t="shared" si="32"/>
        <v>0.86680000000000001</v>
      </c>
      <c r="AD376" s="24" t="str">
        <f t="shared" si="33"/>
        <v>85% a 100%</v>
      </c>
      <c r="AE376" s="26" t="str">
        <f t="shared" si="34"/>
        <v>096000251000101</v>
      </c>
      <c r="AF376" s="26" t="str">
        <f>VLOOKUP(Tabla1[[#This Row],[RUC PROGRAMAS]],Tabla13[[RUC PROGRAMAS]:[Codificado Reportado
USD]],1,0)</f>
        <v>096000251000101</v>
      </c>
      <c r="AG376" s="6">
        <v>55531088.719999999</v>
      </c>
      <c r="AH376" s="6">
        <v>49723180.57</v>
      </c>
      <c r="AI376" s="21">
        <f t="shared" si="35"/>
        <v>0.89541159224727696</v>
      </c>
      <c r="AJ376" s="26" t="str">
        <f t="shared" si="36"/>
        <v>85% a 100%</v>
      </c>
      <c r="AK376" s="6">
        <v>55531088.719999991</v>
      </c>
      <c r="AL376" s="6">
        <v>49723180.570000008</v>
      </c>
      <c r="AM376" s="5" t="s">
        <v>1055</v>
      </c>
      <c r="AN376" s="5" t="s">
        <v>1583</v>
      </c>
      <c r="AO376" s="5" t="s">
        <v>342</v>
      </c>
      <c r="AP376" s="5" t="s">
        <v>2568</v>
      </c>
      <c r="AQ376" s="5" t="s">
        <v>2014</v>
      </c>
      <c r="AR376" s="5" t="s">
        <v>1301</v>
      </c>
      <c r="AS376" s="7">
        <v>44592.672442129602</v>
      </c>
      <c r="AT376" s="11">
        <v>44578.545138888898</v>
      </c>
    </row>
    <row r="377" spans="1:46" s="1" customFormat="1" ht="50" customHeight="1">
      <c r="A377" s="9">
        <v>2021</v>
      </c>
      <c r="B377" s="5" t="s">
        <v>1770</v>
      </c>
      <c r="C377" s="5" t="str">
        <f>VLOOKUP(Tabla1[[#This Row],[RUC]],[1]ENTIDADES!$A$2:$I$191,2,0)</f>
        <v>SIN GABINETE</v>
      </c>
      <c r="D377" s="5" t="s">
        <v>1386</v>
      </c>
      <c r="E377" s="5" t="str">
        <f>VLOOKUP(Tabla1[[#This Row],[RUC]],[1]ENTIDADES!$A$2:$I$191,4,0)</f>
        <v>ZONA 8</v>
      </c>
      <c r="F377" s="5" t="s">
        <v>1328</v>
      </c>
      <c r="G377" s="5" t="s">
        <v>318</v>
      </c>
      <c r="H377" s="29" t="s">
        <v>2771</v>
      </c>
      <c r="I377" s="5">
        <v>1</v>
      </c>
      <c r="J377" s="4">
        <v>1</v>
      </c>
      <c r="K377" s="5" t="s">
        <v>55</v>
      </c>
      <c r="L377" s="5" t="s">
        <v>2773</v>
      </c>
      <c r="M377" s="4">
        <v>7</v>
      </c>
      <c r="N377" s="5" t="s">
        <v>1823</v>
      </c>
      <c r="O377" s="5" t="s">
        <v>146</v>
      </c>
      <c r="P377" s="5" t="s">
        <v>935</v>
      </c>
      <c r="Q377" s="6">
        <v>5000</v>
      </c>
      <c r="R377" s="6">
        <v>0</v>
      </c>
      <c r="S377" s="6">
        <v>2500</v>
      </c>
      <c r="T377" s="6">
        <v>0</v>
      </c>
      <c r="U377" s="6">
        <v>2500</v>
      </c>
      <c r="V377" s="6">
        <v>5000</v>
      </c>
      <c r="W377" s="6">
        <v>0</v>
      </c>
      <c r="X377" s="6">
        <v>3276</v>
      </c>
      <c r="Y377" s="6">
        <v>0</v>
      </c>
      <c r="Z377" s="6">
        <v>1724</v>
      </c>
      <c r="AA377" s="6">
        <v>5000</v>
      </c>
      <c r="AB377" s="21">
        <f t="shared" si="31"/>
        <v>1</v>
      </c>
      <c r="AC377" s="23">
        <f t="shared" si="32"/>
        <v>1</v>
      </c>
      <c r="AD377" s="24" t="str">
        <f t="shared" si="33"/>
        <v>85% a 100%</v>
      </c>
      <c r="AE377" s="26" t="str">
        <f t="shared" si="34"/>
        <v>096000251000182</v>
      </c>
      <c r="AF377" s="26" t="str">
        <f>VLOOKUP(Tabla1[[#This Row],[RUC PROGRAMAS]],Tabla13[[RUC PROGRAMAS]:[Codificado Reportado
USD]],1,0)</f>
        <v>096000251000182</v>
      </c>
      <c r="AG377" s="6">
        <v>74487544.530000001</v>
      </c>
      <c r="AH377" s="6">
        <v>73519643.900000006</v>
      </c>
      <c r="AI377" s="21">
        <f t="shared" si="35"/>
        <v>0.98700587277903662</v>
      </c>
      <c r="AJ377" s="26" t="str">
        <f t="shared" si="36"/>
        <v>85% a 100%</v>
      </c>
      <c r="AK377" s="6">
        <v>74487544.530000001</v>
      </c>
      <c r="AL377" s="6">
        <v>73519643.900000006</v>
      </c>
      <c r="AM377" s="5" t="s">
        <v>1627</v>
      </c>
      <c r="AN377" s="5" t="s">
        <v>1416</v>
      </c>
      <c r="AO377" s="5" t="s">
        <v>1627</v>
      </c>
      <c r="AP377" s="5" t="s">
        <v>2660</v>
      </c>
      <c r="AQ377" s="5" t="s">
        <v>2014</v>
      </c>
      <c r="AR377" s="5" t="s">
        <v>1301</v>
      </c>
      <c r="AS377" s="7">
        <v>44590.426041666702</v>
      </c>
      <c r="AT377" s="11">
        <v>44578.545266203699</v>
      </c>
    </row>
    <row r="378" spans="1:46" s="1" customFormat="1" ht="50" customHeight="1">
      <c r="A378" s="9">
        <v>2021</v>
      </c>
      <c r="B378" s="5" t="s">
        <v>1770</v>
      </c>
      <c r="C378" s="5" t="str">
        <f>VLOOKUP(Tabla1[[#This Row],[RUC]],[1]ENTIDADES!$A$2:$I$191,2,0)</f>
        <v>SIN GABINETE</v>
      </c>
      <c r="D378" s="5" t="s">
        <v>1386</v>
      </c>
      <c r="E378" s="5" t="str">
        <f>VLOOKUP(Tabla1[[#This Row],[RUC]],[1]ENTIDADES!$A$2:$I$191,4,0)</f>
        <v>ZONA 8</v>
      </c>
      <c r="F378" s="5" t="s">
        <v>2578</v>
      </c>
      <c r="G378" s="5" t="s">
        <v>1455</v>
      </c>
      <c r="H378" s="29" t="s">
        <v>2771</v>
      </c>
      <c r="I378" s="5">
        <v>2</v>
      </c>
      <c r="J378" s="4">
        <v>5</v>
      </c>
      <c r="K378" s="5" t="s">
        <v>2608</v>
      </c>
      <c r="L378" s="5" t="s">
        <v>2773</v>
      </c>
      <c r="M378" s="4">
        <v>7</v>
      </c>
      <c r="N378" s="5" t="s">
        <v>1823</v>
      </c>
      <c r="O378" s="5" t="s">
        <v>393</v>
      </c>
      <c r="P378" s="5" t="s">
        <v>935</v>
      </c>
      <c r="Q378" s="6">
        <v>166</v>
      </c>
      <c r="R378" s="6">
        <v>0</v>
      </c>
      <c r="S378" s="6">
        <v>45</v>
      </c>
      <c r="T378" s="6">
        <v>0</v>
      </c>
      <c r="U378" s="6">
        <v>45</v>
      </c>
      <c r="V378" s="6">
        <v>90</v>
      </c>
      <c r="W378" s="6">
        <v>0</v>
      </c>
      <c r="X378" s="6">
        <v>45</v>
      </c>
      <c r="Y378" s="6">
        <v>0</v>
      </c>
      <c r="Z378" s="6">
        <v>45</v>
      </c>
      <c r="AA378" s="6">
        <v>90</v>
      </c>
      <c r="AB378" s="21">
        <f t="shared" si="31"/>
        <v>1</v>
      </c>
      <c r="AC378" s="23">
        <f t="shared" si="32"/>
        <v>1</v>
      </c>
      <c r="AD378" s="24" t="str">
        <f t="shared" si="33"/>
        <v>85% a 100%</v>
      </c>
      <c r="AE378" s="26" t="str">
        <f t="shared" si="34"/>
        <v>096000251000183</v>
      </c>
      <c r="AF378" s="26" t="str">
        <f>VLOOKUP(Tabla1[[#This Row],[RUC PROGRAMAS]],Tabla13[[RUC PROGRAMAS]:[Codificado Reportado
USD]],1,0)</f>
        <v>096000251000183</v>
      </c>
      <c r="AG378" s="6">
        <v>6005389.0099999998</v>
      </c>
      <c r="AH378" s="6">
        <v>1919054.46</v>
      </c>
      <c r="AI378" s="21">
        <f t="shared" si="35"/>
        <v>0.31955539546304929</v>
      </c>
      <c r="AJ378" s="26" t="str">
        <f t="shared" si="36"/>
        <v>0% a 69,99%</v>
      </c>
      <c r="AK378" s="6">
        <v>6005389.0099999998</v>
      </c>
      <c r="AL378" s="6">
        <v>1919054.46</v>
      </c>
      <c r="AM378" s="5" t="s">
        <v>2112</v>
      </c>
      <c r="AN378" s="5" t="s">
        <v>518</v>
      </c>
      <c r="AO378" s="5" t="s">
        <v>2112</v>
      </c>
      <c r="AP378" s="5" t="s">
        <v>793</v>
      </c>
      <c r="AQ378" s="5" t="s">
        <v>2014</v>
      </c>
      <c r="AR378" s="5" t="s">
        <v>1301</v>
      </c>
      <c r="AS378" s="7">
        <v>44590.426296296297</v>
      </c>
      <c r="AT378" s="10"/>
    </row>
    <row r="379" spans="1:46" s="1" customFormat="1" ht="50" customHeight="1">
      <c r="A379" s="9">
        <v>2021</v>
      </c>
      <c r="B379" s="5" t="s">
        <v>1770</v>
      </c>
      <c r="C379" s="5" t="str">
        <f>VLOOKUP(Tabla1[[#This Row],[RUC]],[1]ENTIDADES!$A$2:$I$191,2,0)</f>
        <v>SIN GABINETE</v>
      </c>
      <c r="D379" s="5" t="s">
        <v>1386</v>
      </c>
      <c r="E379" s="5" t="str">
        <f>VLOOKUP(Tabla1[[#This Row],[RUC]],[1]ENTIDADES!$A$2:$I$191,4,0)</f>
        <v>ZONA 8</v>
      </c>
      <c r="F379" s="5" t="s">
        <v>836</v>
      </c>
      <c r="G379" s="5" t="s">
        <v>2119</v>
      </c>
      <c r="H379" s="29" t="s">
        <v>2771</v>
      </c>
      <c r="I379" s="5">
        <v>2</v>
      </c>
      <c r="J379" s="4">
        <v>5</v>
      </c>
      <c r="K379" s="5" t="s">
        <v>2608</v>
      </c>
      <c r="L379" s="5" t="s">
        <v>2773</v>
      </c>
      <c r="M379" s="4">
        <v>7</v>
      </c>
      <c r="N379" s="5" t="s">
        <v>1823</v>
      </c>
      <c r="O379" s="5" t="s">
        <v>501</v>
      </c>
      <c r="P379" s="5" t="s">
        <v>365</v>
      </c>
      <c r="Q379" s="6">
        <v>8</v>
      </c>
      <c r="R379" s="6">
        <v>0</v>
      </c>
      <c r="S379" s="6">
        <v>12</v>
      </c>
      <c r="T379" s="6">
        <v>0</v>
      </c>
      <c r="U379" s="6">
        <v>12</v>
      </c>
      <c r="V379" s="6">
        <v>24</v>
      </c>
      <c r="W379" s="6">
        <v>0</v>
      </c>
      <c r="X379" s="6">
        <v>15</v>
      </c>
      <c r="Y379" s="6">
        <v>0</v>
      </c>
      <c r="Z379" s="6">
        <v>12</v>
      </c>
      <c r="AA379" s="6">
        <v>27</v>
      </c>
      <c r="AB379" s="21">
        <f t="shared" si="31"/>
        <v>1.125</v>
      </c>
      <c r="AC379" s="23">
        <f t="shared" si="32"/>
        <v>1</v>
      </c>
      <c r="AD379" s="24" t="str">
        <f t="shared" si="33"/>
        <v>85% a 100%</v>
      </c>
      <c r="AE379" s="26" t="str">
        <f t="shared" si="34"/>
        <v>096000251000184</v>
      </c>
      <c r="AF379" s="26" t="str">
        <f>VLOOKUP(Tabla1[[#This Row],[RUC PROGRAMAS]],Tabla13[[RUC PROGRAMAS]:[Codificado Reportado
USD]],1,0)</f>
        <v>096000251000184</v>
      </c>
      <c r="AG379" s="6">
        <v>473523.27</v>
      </c>
      <c r="AH379" s="6">
        <v>462134.94</v>
      </c>
      <c r="AI379" s="21">
        <f t="shared" si="35"/>
        <v>0.97594979862341291</v>
      </c>
      <c r="AJ379" s="26" t="str">
        <f t="shared" si="36"/>
        <v>85% a 100%</v>
      </c>
      <c r="AK379" s="6">
        <v>473523.27</v>
      </c>
      <c r="AL379" s="6">
        <v>462134.94</v>
      </c>
      <c r="AM379" s="5" t="s">
        <v>2112</v>
      </c>
      <c r="AN379" s="5" t="s">
        <v>1576</v>
      </c>
      <c r="AO379" s="5" t="s">
        <v>2112</v>
      </c>
      <c r="AP379" s="5" t="s">
        <v>449</v>
      </c>
      <c r="AQ379" s="5" t="s">
        <v>2014</v>
      </c>
      <c r="AR379" s="5" t="s">
        <v>1301</v>
      </c>
      <c r="AS379" s="7">
        <v>44586.581759259301</v>
      </c>
      <c r="AT379" s="10"/>
    </row>
    <row r="380" spans="1:46" s="1" customFormat="1" ht="50" customHeight="1">
      <c r="A380" s="9">
        <v>2021</v>
      </c>
      <c r="B380" s="5" t="s">
        <v>1527</v>
      </c>
      <c r="C380" s="5" t="str">
        <f>VLOOKUP(Tabla1[[#This Row],[RUC]],[1]ENTIDADES!$A$2:$I$191,2,0)</f>
        <v>SIN GABINETE</v>
      </c>
      <c r="D380" s="5" t="s">
        <v>1904</v>
      </c>
      <c r="E380" s="5" t="str">
        <f>VLOOKUP(Tabla1[[#This Row],[RUC]],[1]ENTIDADES!$A$2:$I$191,4,0)</f>
        <v>ZONA 1</v>
      </c>
      <c r="F380" s="5" t="s">
        <v>2219</v>
      </c>
      <c r="G380" s="5" t="s">
        <v>739</v>
      </c>
      <c r="H380" s="29" t="s">
        <v>2770</v>
      </c>
      <c r="I380" s="5">
        <v>3</v>
      </c>
      <c r="J380" s="4">
        <v>7</v>
      </c>
      <c r="K380" s="5" t="s">
        <v>2274</v>
      </c>
      <c r="L380" s="5" t="s">
        <v>2776</v>
      </c>
      <c r="M380" s="4">
        <v>14</v>
      </c>
      <c r="N380" s="5" t="s">
        <v>2573</v>
      </c>
      <c r="O380" s="5" t="s">
        <v>2193</v>
      </c>
      <c r="P380" s="5" t="s">
        <v>2124</v>
      </c>
      <c r="Q380" s="6">
        <v>100</v>
      </c>
      <c r="R380" s="6">
        <v>25</v>
      </c>
      <c r="S380" s="6">
        <v>25</v>
      </c>
      <c r="T380" s="6">
        <v>25</v>
      </c>
      <c r="U380" s="6">
        <v>25</v>
      </c>
      <c r="V380" s="6">
        <v>100</v>
      </c>
      <c r="W380" s="6">
        <v>25</v>
      </c>
      <c r="X380" s="6">
        <v>25</v>
      </c>
      <c r="Y380" s="6">
        <v>25</v>
      </c>
      <c r="Z380" s="6">
        <v>25</v>
      </c>
      <c r="AA380" s="6">
        <v>100</v>
      </c>
      <c r="AB380" s="21">
        <f t="shared" si="31"/>
        <v>1</v>
      </c>
      <c r="AC380" s="23">
        <f t="shared" si="32"/>
        <v>1</v>
      </c>
      <c r="AD380" s="24" t="str">
        <f t="shared" si="33"/>
        <v>85% a 100%</v>
      </c>
      <c r="AE380" s="26" t="str">
        <f t="shared" si="34"/>
        <v>176817682000101</v>
      </c>
      <c r="AF380" s="26" t="str">
        <f>VLOOKUP(Tabla1[[#This Row],[RUC PROGRAMAS]],Tabla13[[RUC PROGRAMAS]:[Codificado Reportado
USD]],1,0)</f>
        <v>176817682000101</v>
      </c>
      <c r="AG380" s="6">
        <v>4543753.21</v>
      </c>
      <c r="AH380" s="6">
        <v>4012927.71</v>
      </c>
      <c r="AI380" s="21">
        <f t="shared" si="35"/>
        <v>0.88317466300067826</v>
      </c>
      <c r="AJ380" s="26" t="str">
        <f t="shared" si="36"/>
        <v>85% a 100%</v>
      </c>
      <c r="AK380" s="6">
        <v>4543753.21</v>
      </c>
      <c r="AL380" s="6">
        <v>4012927.7100000004</v>
      </c>
      <c r="AM380" s="5" t="s">
        <v>2141</v>
      </c>
      <c r="AN380" s="5" t="s">
        <v>907</v>
      </c>
      <c r="AO380" s="5" t="s">
        <v>349</v>
      </c>
      <c r="AP380" s="5" t="s">
        <v>348</v>
      </c>
      <c r="AQ380" s="5" t="s">
        <v>1858</v>
      </c>
      <c r="AR380" s="5" t="s">
        <v>1407</v>
      </c>
      <c r="AS380" s="7">
        <v>44589.623854166697</v>
      </c>
      <c r="AT380" s="10"/>
    </row>
    <row r="381" spans="1:46" s="1" customFormat="1" ht="50" customHeight="1">
      <c r="A381" s="9">
        <v>2021</v>
      </c>
      <c r="B381" s="5" t="s">
        <v>1527</v>
      </c>
      <c r="C381" s="5" t="str">
        <f>VLOOKUP(Tabla1[[#This Row],[RUC]],[1]ENTIDADES!$A$2:$I$191,2,0)</f>
        <v>SIN GABINETE</v>
      </c>
      <c r="D381" s="5" t="s">
        <v>1904</v>
      </c>
      <c r="E381" s="5" t="str">
        <f>VLOOKUP(Tabla1[[#This Row],[RUC]],[1]ENTIDADES!$A$2:$I$191,4,0)</f>
        <v>ZONA 1</v>
      </c>
      <c r="F381" s="5" t="s">
        <v>1328</v>
      </c>
      <c r="G381" s="5" t="s">
        <v>318</v>
      </c>
      <c r="H381" s="29" t="s">
        <v>2771</v>
      </c>
      <c r="I381" s="5">
        <v>1</v>
      </c>
      <c r="J381" s="4">
        <v>1</v>
      </c>
      <c r="K381" s="5" t="s">
        <v>55</v>
      </c>
      <c r="L381" s="5" t="s">
        <v>2773</v>
      </c>
      <c r="M381" s="4">
        <v>7</v>
      </c>
      <c r="N381" s="5" t="s">
        <v>1823</v>
      </c>
      <c r="O381" s="5" t="s">
        <v>146</v>
      </c>
      <c r="P381" s="5" t="s">
        <v>227</v>
      </c>
      <c r="Q381" s="6">
        <v>247</v>
      </c>
      <c r="R381" s="6">
        <v>0</v>
      </c>
      <c r="S381" s="6">
        <v>71</v>
      </c>
      <c r="T381" s="6">
        <v>0</v>
      </c>
      <c r="U381" s="6">
        <v>48</v>
      </c>
      <c r="V381" s="6">
        <v>119</v>
      </c>
      <c r="W381" s="6">
        <v>0</v>
      </c>
      <c r="X381" s="6">
        <v>78</v>
      </c>
      <c r="Y381" s="6">
        <v>41</v>
      </c>
      <c r="Z381" s="6">
        <v>29</v>
      </c>
      <c r="AA381" s="6">
        <v>148</v>
      </c>
      <c r="AB381" s="21">
        <f t="shared" si="31"/>
        <v>1.2436974789915967</v>
      </c>
      <c r="AC381" s="23">
        <f t="shared" si="32"/>
        <v>1</v>
      </c>
      <c r="AD381" s="24" t="str">
        <f t="shared" si="33"/>
        <v>85% a 100%</v>
      </c>
      <c r="AE381" s="26" t="str">
        <f t="shared" si="34"/>
        <v>176817682000182</v>
      </c>
      <c r="AF381" s="26" t="str">
        <f>VLOOKUP(Tabla1[[#This Row],[RUC PROGRAMAS]],Tabla13[[RUC PROGRAMAS]:[Codificado Reportado
USD]],1,0)</f>
        <v>176817682000182</v>
      </c>
      <c r="AG381" s="6">
        <v>7090104.6699999999</v>
      </c>
      <c r="AH381" s="6">
        <v>6008268.0499999998</v>
      </c>
      <c r="AI381" s="21">
        <f t="shared" si="35"/>
        <v>0.84741598744267899</v>
      </c>
      <c r="AJ381" s="26" t="str">
        <f t="shared" si="36"/>
        <v>70% a 84,99%</v>
      </c>
      <c r="AK381" s="6">
        <v>7090104.669999999</v>
      </c>
      <c r="AL381" s="6">
        <v>6008268.0499999989</v>
      </c>
      <c r="AM381" s="5" t="s">
        <v>1447</v>
      </c>
      <c r="AN381" s="5" t="s">
        <v>1415</v>
      </c>
      <c r="AO381" s="5" t="s">
        <v>562</v>
      </c>
      <c r="AP381" s="5" t="s">
        <v>872</v>
      </c>
      <c r="AQ381" s="5" t="s">
        <v>1858</v>
      </c>
      <c r="AR381" s="5" t="s">
        <v>1407</v>
      </c>
      <c r="AS381" s="7">
        <v>44589.627060185201</v>
      </c>
      <c r="AT381" s="10"/>
    </row>
    <row r="382" spans="1:46" s="1" customFormat="1" ht="50" customHeight="1">
      <c r="A382" s="9">
        <v>2021</v>
      </c>
      <c r="B382" s="5" t="s">
        <v>1527</v>
      </c>
      <c r="C382" s="5" t="str">
        <f>VLOOKUP(Tabla1[[#This Row],[RUC]],[1]ENTIDADES!$A$2:$I$191,2,0)</f>
        <v>SIN GABINETE</v>
      </c>
      <c r="D382" s="5" t="s">
        <v>1904</v>
      </c>
      <c r="E382" s="5" t="str">
        <f>VLOOKUP(Tabla1[[#This Row],[RUC]],[1]ENTIDADES!$A$2:$I$191,4,0)</f>
        <v>ZONA 1</v>
      </c>
      <c r="F382" s="5" t="s">
        <v>2578</v>
      </c>
      <c r="G382" s="5" t="s">
        <v>1455</v>
      </c>
      <c r="H382" s="29" t="s">
        <v>2771</v>
      </c>
      <c r="I382" s="5">
        <v>1</v>
      </c>
      <c r="J382" s="4">
        <v>1</v>
      </c>
      <c r="K382" s="5" t="s">
        <v>55</v>
      </c>
      <c r="L382" s="5" t="s">
        <v>2773</v>
      </c>
      <c r="M382" s="4">
        <v>7</v>
      </c>
      <c r="N382" s="5" t="s">
        <v>1823</v>
      </c>
      <c r="O382" s="5" t="s">
        <v>2180</v>
      </c>
      <c r="P382" s="5" t="s">
        <v>815</v>
      </c>
      <c r="Q382" s="6">
        <v>0</v>
      </c>
      <c r="R382" s="6">
        <v>0</v>
      </c>
      <c r="S382" s="6">
        <v>0</v>
      </c>
      <c r="T382" s="6">
        <v>0</v>
      </c>
      <c r="U382" s="6">
        <v>0</v>
      </c>
      <c r="V382" s="6">
        <v>0</v>
      </c>
      <c r="W382" s="6">
        <v>0</v>
      </c>
      <c r="X382" s="6">
        <v>0</v>
      </c>
      <c r="Y382" s="6">
        <v>0</v>
      </c>
      <c r="Z382" s="6">
        <v>0</v>
      </c>
      <c r="AA382" s="6">
        <v>0</v>
      </c>
      <c r="AB382" s="21" t="e">
        <f t="shared" si="31"/>
        <v>#DIV/0!</v>
      </c>
      <c r="AC382" s="23" t="e">
        <f t="shared" si="32"/>
        <v>#DIV/0!</v>
      </c>
      <c r="AD382" s="24" t="e">
        <f t="shared" si="33"/>
        <v>#DIV/0!</v>
      </c>
      <c r="AE382" s="26" t="str">
        <f t="shared" si="34"/>
        <v>176817682000183</v>
      </c>
      <c r="AF382" s="26" t="e">
        <f>VLOOKUP(Tabla1[[#This Row],[RUC PROGRAMAS]],Tabla13[[RUC PROGRAMAS]:[Codificado Reportado
USD]],1,0)</f>
        <v>#N/A</v>
      </c>
      <c r="AG382" s="6">
        <v>0</v>
      </c>
      <c r="AH382" s="6">
        <v>0</v>
      </c>
      <c r="AI382" s="21" t="e">
        <f t="shared" si="35"/>
        <v>#DIV/0!</v>
      </c>
      <c r="AJ382" s="26" t="e">
        <f t="shared" si="36"/>
        <v>#DIV/0!</v>
      </c>
      <c r="AK382" s="6">
        <v>0</v>
      </c>
      <c r="AL382" s="6">
        <v>0</v>
      </c>
      <c r="AM382" s="5" t="s">
        <v>2180</v>
      </c>
      <c r="AN382" s="5" t="s">
        <v>832</v>
      </c>
      <c r="AO382" s="5" t="s">
        <v>2355</v>
      </c>
      <c r="AP382" s="5" t="s">
        <v>94</v>
      </c>
      <c r="AQ382" s="5" t="s">
        <v>1858</v>
      </c>
      <c r="AR382" s="5" t="s">
        <v>1407</v>
      </c>
      <c r="AS382" s="7">
        <v>44589.628171296303</v>
      </c>
      <c r="AT382" s="10"/>
    </row>
    <row r="383" spans="1:46" s="1" customFormat="1" ht="50" customHeight="1">
      <c r="A383" s="9">
        <v>2021</v>
      </c>
      <c r="B383" s="5" t="s">
        <v>1527</v>
      </c>
      <c r="C383" s="5" t="str">
        <f>VLOOKUP(Tabla1[[#This Row],[RUC]],[1]ENTIDADES!$A$2:$I$191,2,0)</f>
        <v>SIN GABINETE</v>
      </c>
      <c r="D383" s="5" t="s">
        <v>1904</v>
      </c>
      <c r="E383" s="5" t="str">
        <f>VLOOKUP(Tabla1[[#This Row],[RUC]],[1]ENTIDADES!$A$2:$I$191,4,0)</f>
        <v>ZONA 1</v>
      </c>
      <c r="F383" s="5" t="s">
        <v>836</v>
      </c>
      <c r="G383" s="5" t="s">
        <v>2119</v>
      </c>
      <c r="H383" s="29" t="s">
        <v>2771</v>
      </c>
      <c r="I383" s="5">
        <v>1</v>
      </c>
      <c r="J383" s="4">
        <v>1</v>
      </c>
      <c r="K383" s="5" t="s">
        <v>55</v>
      </c>
      <c r="L383" s="5" t="s">
        <v>2773</v>
      </c>
      <c r="M383" s="4">
        <v>7</v>
      </c>
      <c r="N383" s="5" t="s">
        <v>1823</v>
      </c>
      <c r="O383" s="5" t="s">
        <v>770</v>
      </c>
      <c r="P383" s="5" t="s">
        <v>1493</v>
      </c>
      <c r="Q383" s="6">
        <v>9</v>
      </c>
      <c r="R383" s="6">
        <v>0</v>
      </c>
      <c r="S383" s="6">
        <v>1</v>
      </c>
      <c r="T383" s="6">
        <v>0</v>
      </c>
      <c r="U383" s="6">
        <v>2</v>
      </c>
      <c r="V383" s="6">
        <v>3</v>
      </c>
      <c r="W383" s="6">
        <v>1</v>
      </c>
      <c r="X383" s="6">
        <v>2</v>
      </c>
      <c r="Y383" s="6">
        <v>0</v>
      </c>
      <c r="Z383" s="6">
        <v>0</v>
      </c>
      <c r="AA383" s="6">
        <v>3</v>
      </c>
      <c r="AB383" s="21">
        <f t="shared" si="31"/>
        <v>1</v>
      </c>
      <c r="AC383" s="23">
        <f t="shared" si="32"/>
        <v>1</v>
      </c>
      <c r="AD383" s="24" t="str">
        <f t="shared" si="33"/>
        <v>85% a 100%</v>
      </c>
      <c r="AE383" s="26" t="str">
        <f t="shared" si="34"/>
        <v>176817682000184</v>
      </c>
      <c r="AF383" s="26" t="str">
        <f>VLOOKUP(Tabla1[[#This Row],[RUC PROGRAMAS]],Tabla13[[RUC PROGRAMAS]:[Codificado Reportado
USD]],1,0)</f>
        <v>176817682000184</v>
      </c>
      <c r="AG383" s="6">
        <v>32998.720000000001</v>
      </c>
      <c r="AH383" s="6">
        <v>1832.21</v>
      </c>
      <c r="AI383" s="21">
        <f t="shared" si="35"/>
        <v>5.5523668796850299E-2</v>
      </c>
      <c r="AJ383" s="26" t="str">
        <f t="shared" si="36"/>
        <v>0% a 69,99%</v>
      </c>
      <c r="AK383" s="6">
        <v>32998.720000000001</v>
      </c>
      <c r="AL383" s="6">
        <v>1832.21</v>
      </c>
      <c r="AM383" s="5" t="s">
        <v>974</v>
      </c>
      <c r="AN383" s="5" t="s">
        <v>2604</v>
      </c>
      <c r="AO383" s="5" t="s">
        <v>2420</v>
      </c>
      <c r="AP383" s="5" t="s">
        <v>781</v>
      </c>
      <c r="AQ383" s="5" t="s">
        <v>1858</v>
      </c>
      <c r="AR383" s="5" t="s">
        <v>1407</v>
      </c>
      <c r="AS383" s="7">
        <v>44589.632395833301</v>
      </c>
      <c r="AT383" s="10"/>
    </row>
    <row r="384" spans="1:46" s="1" customFormat="1" ht="50" customHeight="1">
      <c r="A384" s="9">
        <v>2021</v>
      </c>
      <c r="B384" s="5" t="s">
        <v>413</v>
      </c>
      <c r="C384" s="5" t="str">
        <f>VLOOKUP(Tabla1[[#This Row],[RUC]],[1]ENTIDADES!$A$2:$I$191,2,0)</f>
        <v>SIN GABINETE</v>
      </c>
      <c r="D384" s="5" t="s">
        <v>2070</v>
      </c>
      <c r="E384" s="5" t="str">
        <f>VLOOKUP(Tabla1[[#This Row],[RUC]],[1]ENTIDADES!$A$2:$I$191,4,0)</f>
        <v>ZONA 8</v>
      </c>
      <c r="F384" s="5" t="s">
        <v>2219</v>
      </c>
      <c r="G384" s="5" t="s">
        <v>739</v>
      </c>
      <c r="H384" s="29" t="s">
        <v>2770</v>
      </c>
      <c r="I384" s="5">
        <v>3</v>
      </c>
      <c r="J384" s="4">
        <v>7</v>
      </c>
      <c r="K384" s="5" t="s">
        <v>2274</v>
      </c>
      <c r="L384" s="5" t="s">
        <v>2776</v>
      </c>
      <c r="M384" s="4">
        <v>14</v>
      </c>
      <c r="N384" s="5" t="s">
        <v>2573</v>
      </c>
      <c r="O384" s="5" t="s">
        <v>719</v>
      </c>
      <c r="P384" s="5" t="s">
        <v>307</v>
      </c>
      <c r="Q384" s="6">
        <v>0</v>
      </c>
      <c r="R384" s="6">
        <v>0.25</v>
      </c>
      <c r="S384" s="6">
        <v>0.25</v>
      </c>
      <c r="T384" s="6">
        <v>0.25</v>
      </c>
      <c r="U384" s="6">
        <v>0.25</v>
      </c>
      <c r="V384" s="6">
        <v>1</v>
      </c>
      <c r="W384" s="6">
        <v>0.25</v>
      </c>
      <c r="X384" s="6">
        <v>0.18</v>
      </c>
      <c r="Y384" s="6">
        <v>0.35</v>
      </c>
      <c r="Z384" s="6">
        <v>0.22</v>
      </c>
      <c r="AA384" s="6">
        <v>1</v>
      </c>
      <c r="AB384" s="21">
        <f t="shared" si="31"/>
        <v>1</v>
      </c>
      <c r="AC384" s="23">
        <f t="shared" si="32"/>
        <v>1</v>
      </c>
      <c r="AD384" s="24" t="str">
        <f t="shared" si="33"/>
        <v>85% a 100%</v>
      </c>
      <c r="AE384" s="26" t="str">
        <f t="shared" si="34"/>
        <v>096860412000101</v>
      </c>
      <c r="AF384" s="26" t="str">
        <f>VLOOKUP(Tabla1[[#This Row],[RUC PROGRAMAS]],Tabla13[[RUC PROGRAMAS]:[Codificado Reportado
USD]],1,0)</f>
        <v>096860412000101</v>
      </c>
      <c r="AG384" s="6">
        <v>4472984.6900000004</v>
      </c>
      <c r="AH384" s="6">
        <v>3403022.91</v>
      </c>
      <c r="AI384" s="21">
        <f t="shared" si="35"/>
        <v>0.76079466974433119</v>
      </c>
      <c r="AJ384" s="26" t="str">
        <f t="shared" si="36"/>
        <v>70% a 84,99%</v>
      </c>
      <c r="AK384" s="6">
        <v>4434557.3499999996</v>
      </c>
      <c r="AL384" s="6">
        <v>3403022.9100000006</v>
      </c>
      <c r="AM384" s="5" t="s">
        <v>1497</v>
      </c>
      <c r="AN384" s="5" t="s">
        <v>1497</v>
      </c>
      <c r="AO384" s="5" t="s">
        <v>530</v>
      </c>
      <c r="AP384" s="5" t="s">
        <v>2557</v>
      </c>
      <c r="AQ384" s="5" t="s">
        <v>2720</v>
      </c>
      <c r="AR384" s="5" t="s">
        <v>994</v>
      </c>
      <c r="AS384" s="7">
        <v>44591.9948842593</v>
      </c>
      <c r="AT384" s="11">
        <v>44591.993506944404</v>
      </c>
    </row>
    <row r="385" spans="1:46" s="1" customFormat="1" ht="50" customHeight="1">
      <c r="A385" s="9">
        <v>2021</v>
      </c>
      <c r="B385" s="5" t="s">
        <v>413</v>
      </c>
      <c r="C385" s="5" t="str">
        <f>VLOOKUP(Tabla1[[#This Row],[RUC]],[1]ENTIDADES!$A$2:$I$191,2,0)</f>
        <v>SIN GABINETE</v>
      </c>
      <c r="D385" s="5" t="s">
        <v>2070</v>
      </c>
      <c r="E385" s="5" t="str">
        <f>VLOOKUP(Tabla1[[#This Row],[RUC]],[1]ENTIDADES!$A$2:$I$191,4,0)</f>
        <v>ZONA 8</v>
      </c>
      <c r="F385" s="5" t="s">
        <v>1328</v>
      </c>
      <c r="G385" s="5" t="s">
        <v>318</v>
      </c>
      <c r="H385" s="29" t="s">
        <v>2771</v>
      </c>
      <c r="I385" s="5">
        <v>1</v>
      </c>
      <c r="J385" s="4">
        <v>1</v>
      </c>
      <c r="K385" s="5" t="s">
        <v>55</v>
      </c>
      <c r="L385" s="5" t="s">
        <v>2773</v>
      </c>
      <c r="M385" s="4">
        <v>7</v>
      </c>
      <c r="N385" s="5" t="s">
        <v>1823</v>
      </c>
      <c r="O385" s="5" t="s">
        <v>9</v>
      </c>
      <c r="P385" s="5" t="s">
        <v>1559</v>
      </c>
      <c r="Q385" s="6">
        <v>0</v>
      </c>
      <c r="R385" s="6">
        <v>1700</v>
      </c>
      <c r="S385" s="6">
        <v>120</v>
      </c>
      <c r="T385" s="6">
        <v>0</v>
      </c>
      <c r="U385" s="6">
        <v>50</v>
      </c>
      <c r="V385" s="6">
        <v>1870</v>
      </c>
      <c r="W385" s="6">
        <v>1700</v>
      </c>
      <c r="X385" s="6">
        <v>90</v>
      </c>
      <c r="Y385" s="6">
        <v>0</v>
      </c>
      <c r="Z385" s="6">
        <v>167</v>
      </c>
      <c r="AA385" s="6">
        <v>1957</v>
      </c>
      <c r="AB385" s="21">
        <f t="shared" si="31"/>
        <v>1.0465240641711231</v>
      </c>
      <c r="AC385" s="23">
        <f t="shared" si="32"/>
        <v>1</v>
      </c>
      <c r="AD385" s="24" t="str">
        <f t="shared" si="33"/>
        <v>85% a 100%</v>
      </c>
      <c r="AE385" s="26" t="str">
        <f t="shared" si="34"/>
        <v>096860412000182</v>
      </c>
      <c r="AF385" s="26" t="str">
        <f>VLOOKUP(Tabla1[[#This Row],[RUC PROGRAMAS]],Tabla13[[RUC PROGRAMAS]:[Codificado Reportado
USD]],1,0)</f>
        <v>096860412000182</v>
      </c>
      <c r="AG385" s="6">
        <v>4367859</v>
      </c>
      <c r="AH385" s="6">
        <v>4199456.6500000004</v>
      </c>
      <c r="AI385" s="21">
        <f t="shared" si="35"/>
        <v>0.96144510388270321</v>
      </c>
      <c r="AJ385" s="26" t="str">
        <f t="shared" si="36"/>
        <v>85% a 100%</v>
      </c>
      <c r="AK385" s="6">
        <v>4367859</v>
      </c>
      <c r="AL385" s="6">
        <v>4199456.6500000004</v>
      </c>
      <c r="AM385" s="5" t="s">
        <v>2476</v>
      </c>
      <c r="AN385" s="5" t="s">
        <v>2476</v>
      </c>
      <c r="AO385" s="5" t="s">
        <v>1754</v>
      </c>
      <c r="AP385" s="5" t="s">
        <v>1145</v>
      </c>
      <c r="AQ385" s="5" t="s">
        <v>2720</v>
      </c>
      <c r="AR385" s="5" t="s">
        <v>994</v>
      </c>
      <c r="AS385" s="7">
        <v>44591.978402777801</v>
      </c>
      <c r="AT385" s="10"/>
    </row>
    <row r="386" spans="1:46" s="1" customFormat="1" ht="50" customHeight="1">
      <c r="A386" s="9">
        <v>2021</v>
      </c>
      <c r="B386" s="5" t="s">
        <v>413</v>
      </c>
      <c r="C386" s="5" t="str">
        <f>VLOOKUP(Tabla1[[#This Row],[RUC]],[1]ENTIDADES!$A$2:$I$191,2,0)</f>
        <v>SIN GABINETE</v>
      </c>
      <c r="D386" s="5" t="s">
        <v>2070</v>
      </c>
      <c r="E386" s="5" t="str">
        <f>VLOOKUP(Tabla1[[#This Row],[RUC]],[1]ENTIDADES!$A$2:$I$191,4,0)</f>
        <v>ZONA 8</v>
      </c>
      <c r="F386" s="5" t="s">
        <v>2578</v>
      </c>
      <c r="G386" s="5" t="s">
        <v>1455</v>
      </c>
      <c r="H386" s="29" t="s">
        <v>2771</v>
      </c>
      <c r="I386" s="5">
        <v>1</v>
      </c>
      <c r="J386" s="4">
        <v>1</v>
      </c>
      <c r="K386" s="5" t="s">
        <v>55</v>
      </c>
      <c r="L386" s="5" t="s">
        <v>2772</v>
      </c>
      <c r="M386" s="4">
        <v>2</v>
      </c>
      <c r="N386" s="5" t="s">
        <v>570</v>
      </c>
      <c r="O386" s="5" t="s">
        <v>950</v>
      </c>
      <c r="P386" s="5" t="s">
        <v>1559</v>
      </c>
      <c r="Q386" s="6">
        <v>0</v>
      </c>
      <c r="R386" s="6">
        <v>105</v>
      </c>
      <c r="S386" s="6">
        <v>0</v>
      </c>
      <c r="T386" s="6">
        <v>5</v>
      </c>
      <c r="U386" s="6">
        <v>5</v>
      </c>
      <c r="V386" s="6">
        <v>115</v>
      </c>
      <c r="W386" s="6">
        <v>105</v>
      </c>
      <c r="X386" s="6">
        <v>0</v>
      </c>
      <c r="Y386" s="6">
        <v>0</v>
      </c>
      <c r="Z386" s="6">
        <v>0</v>
      </c>
      <c r="AA386" s="6">
        <v>105</v>
      </c>
      <c r="AB386" s="21">
        <f t="shared" ref="AB386:AB449" si="37">AA386/V386</f>
        <v>0.91304347826086951</v>
      </c>
      <c r="AC386" s="23">
        <f t="shared" ref="AC386:AC449" si="38">IF(AB386&gt;=100%,1,AB386)</f>
        <v>0.91304347826086951</v>
      </c>
      <c r="AD386" s="24" t="str">
        <f t="shared" ref="AD386:AD449" si="39">IF(AB386&gt;=85%,"85% a 100%",IF(AND(AB386&gt;=70%,AB386&lt;85%),"70% a 84,99%","0% a 69,99%"))</f>
        <v>85% a 100%</v>
      </c>
      <c r="AE386" s="26" t="str">
        <f t="shared" ref="AE386:AE449" si="40">CONCATENATE(B386,F386)</f>
        <v>096860412000183</v>
      </c>
      <c r="AF386" s="26" t="str">
        <f>VLOOKUP(Tabla1[[#This Row],[RUC PROGRAMAS]],Tabla13[[RUC PROGRAMAS]:[Codificado Reportado
USD]],1,0)</f>
        <v>096860412000183</v>
      </c>
      <c r="AG386" s="6">
        <v>1656462.12</v>
      </c>
      <c r="AH386" s="6">
        <v>140197.75</v>
      </c>
      <c r="AI386" s="21">
        <f t="shared" ref="AI386:AI449" si="41">AH386/AG386</f>
        <v>8.4636858463144324E-2</v>
      </c>
      <c r="AJ386" s="26" t="str">
        <f t="shared" ref="AJ386:AJ449" si="42">IF(AI386&gt;=85%,"85% a 100%",IF(AND(AI386&gt;=70%,AI386&lt;85%),"70% a 84,99%","0% a 69,99%"))</f>
        <v>0% a 69,99%</v>
      </c>
      <c r="AK386" s="6">
        <v>1656462.12</v>
      </c>
      <c r="AL386" s="6">
        <v>140197.75</v>
      </c>
      <c r="AM386" s="5" t="s">
        <v>2574</v>
      </c>
      <c r="AN386" s="5" t="s">
        <v>2574</v>
      </c>
      <c r="AO386" s="5" t="s">
        <v>15</v>
      </c>
      <c r="AP386" s="5" t="s">
        <v>2148</v>
      </c>
      <c r="AQ386" s="5" t="s">
        <v>2720</v>
      </c>
      <c r="AR386" s="5" t="s">
        <v>994</v>
      </c>
      <c r="AS386" s="7">
        <v>44591.978831018503</v>
      </c>
      <c r="AT386" s="10"/>
    </row>
    <row r="387" spans="1:46" s="1" customFormat="1" ht="50" customHeight="1">
      <c r="A387" s="9">
        <v>2021</v>
      </c>
      <c r="B387" s="5" t="s">
        <v>413</v>
      </c>
      <c r="C387" s="5" t="str">
        <f>VLOOKUP(Tabla1[[#This Row],[RUC]],[1]ENTIDADES!$A$2:$I$191,2,0)</f>
        <v>SIN GABINETE</v>
      </c>
      <c r="D387" s="5" t="s">
        <v>2070</v>
      </c>
      <c r="E387" s="5" t="str">
        <f>VLOOKUP(Tabla1[[#This Row],[RUC]],[1]ENTIDADES!$A$2:$I$191,4,0)</f>
        <v>ZONA 8</v>
      </c>
      <c r="F387" s="5" t="s">
        <v>836</v>
      </c>
      <c r="G387" s="5" t="s">
        <v>2119</v>
      </c>
      <c r="H387" s="29" t="s">
        <v>2771</v>
      </c>
      <c r="I387" s="5">
        <v>1</v>
      </c>
      <c r="J387" s="4">
        <v>1</v>
      </c>
      <c r="K387" s="5" t="s">
        <v>55</v>
      </c>
      <c r="L387" s="5" t="s">
        <v>2772</v>
      </c>
      <c r="M387" s="4">
        <v>1</v>
      </c>
      <c r="N387" s="5" t="s">
        <v>2172</v>
      </c>
      <c r="O387" s="5" t="s">
        <v>1729</v>
      </c>
      <c r="P387" s="5" t="s">
        <v>1559</v>
      </c>
      <c r="Q387" s="6">
        <v>0</v>
      </c>
      <c r="R387" s="6">
        <v>21</v>
      </c>
      <c r="S387" s="6">
        <v>0</v>
      </c>
      <c r="T387" s="6">
        <v>4</v>
      </c>
      <c r="U387" s="6">
        <v>5</v>
      </c>
      <c r="V387" s="6">
        <v>30</v>
      </c>
      <c r="W387" s="6">
        <v>21</v>
      </c>
      <c r="X387" s="6">
        <v>0</v>
      </c>
      <c r="Y387" s="6">
        <v>0</v>
      </c>
      <c r="Z387" s="6">
        <v>3</v>
      </c>
      <c r="AA387" s="6">
        <v>24</v>
      </c>
      <c r="AB387" s="21">
        <f t="shared" si="37"/>
        <v>0.8</v>
      </c>
      <c r="AC387" s="23">
        <f t="shared" si="38"/>
        <v>0.8</v>
      </c>
      <c r="AD387" s="24" t="str">
        <f t="shared" si="39"/>
        <v>70% a 84,99%</v>
      </c>
      <c r="AE387" s="26" t="str">
        <f t="shared" si="40"/>
        <v>096860412000184</v>
      </c>
      <c r="AF387" s="26" t="str">
        <f>VLOOKUP(Tabla1[[#This Row],[RUC PROGRAMAS]],Tabla13[[RUC PROGRAMAS]:[Codificado Reportado
USD]],1,0)</f>
        <v>096860412000184</v>
      </c>
      <c r="AG387" s="6">
        <v>429467.9</v>
      </c>
      <c r="AH387" s="6">
        <v>383029.8</v>
      </c>
      <c r="AI387" s="21">
        <f t="shared" si="41"/>
        <v>0.89187061477702978</v>
      </c>
      <c r="AJ387" s="26" t="str">
        <f t="shared" si="42"/>
        <v>85% a 100%</v>
      </c>
      <c r="AK387" s="6">
        <v>467895.24</v>
      </c>
      <c r="AL387" s="6">
        <v>383029.8</v>
      </c>
      <c r="AM387" s="5" t="s">
        <v>2018</v>
      </c>
      <c r="AN387" s="5" t="s">
        <v>2018</v>
      </c>
      <c r="AO387" s="5" t="s">
        <v>2341</v>
      </c>
      <c r="AP387" s="5" t="s">
        <v>123</v>
      </c>
      <c r="AQ387" s="5" t="s">
        <v>2720</v>
      </c>
      <c r="AR387" s="5" t="s">
        <v>994</v>
      </c>
      <c r="AS387" s="7">
        <v>44591.997233796297</v>
      </c>
      <c r="AT387" s="11">
        <v>44591.991435185198</v>
      </c>
    </row>
    <row r="388" spans="1:46" s="1" customFormat="1" ht="50" customHeight="1">
      <c r="A388" s="9">
        <v>2021</v>
      </c>
      <c r="B388" s="5" t="s">
        <v>1916</v>
      </c>
      <c r="C388" s="5" t="str">
        <f>VLOOKUP(Tabla1[[#This Row],[RUC]],[1]ENTIDADES!$A$2:$I$191,2,0)</f>
        <v>SIN GABINETE</v>
      </c>
      <c r="D388" s="5" t="s">
        <v>930</v>
      </c>
      <c r="E388" s="5" t="str">
        <f>VLOOKUP(Tabla1[[#This Row],[RUC]],[1]ENTIDADES!$A$2:$I$191,4,0)</f>
        <v>ZONA 9</v>
      </c>
      <c r="F388" s="5" t="s">
        <v>2219</v>
      </c>
      <c r="G388" s="5" t="s">
        <v>739</v>
      </c>
      <c r="H388" s="29" t="s">
        <v>2770</v>
      </c>
      <c r="I388" s="5">
        <v>3</v>
      </c>
      <c r="J388" s="4">
        <v>7</v>
      </c>
      <c r="K388" s="5" t="s">
        <v>2274</v>
      </c>
      <c r="L388" s="5" t="s">
        <v>2776</v>
      </c>
      <c r="M388" s="4">
        <v>14</v>
      </c>
      <c r="N388" s="5" t="s">
        <v>2573</v>
      </c>
      <c r="O388" s="5" t="s">
        <v>2314</v>
      </c>
      <c r="P388" s="5" t="s">
        <v>314</v>
      </c>
      <c r="Q388" s="6">
        <v>91.23</v>
      </c>
      <c r="R388" s="6">
        <v>25</v>
      </c>
      <c r="S388" s="6">
        <v>25</v>
      </c>
      <c r="T388" s="6">
        <v>25</v>
      </c>
      <c r="U388" s="6">
        <v>25</v>
      </c>
      <c r="V388" s="6">
        <v>100</v>
      </c>
      <c r="W388" s="6">
        <v>25</v>
      </c>
      <c r="X388" s="6">
        <v>10.36</v>
      </c>
      <c r="Y388" s="6">
        <v>22.89</v>
      </c>
      <c r="Z388" s="6">
        <v>24.63</v>
      </c>
      <c r="AA388" s="6">
        <v>82.88</v>
      </c>
      <c r="AB388" s="21">
        <f t="shared" si="37"/>
        <v>0.82879999999999998</v>
      </c>
      <c r="AC388" s="23">
        <f t="shared" si="38"/>
        <v>0.82879999999999998</v>
      </c>
      <c r="AD388" s="24" t="str">
        <f t="shared" si="39"/>
        <v>70% a 84,99%</v>
      </c>
      <c r="AE388" s="26" t="str">
        <f t="shared" si="40"/>
        <v>176800739000101</v>
      </c>
      <c r="AF388" s="26" t="str">
        <f>VLOOKUP(Tabla1[[#This Row],[RUC PROGRAMAS]],Tabla13[[RUC PROGRAMAS]:[Codificado Reportado
USD]],1,0)</f>
        <v>176800739000101</v>
      </c>
      <c r="AG388" s="6">
        <v>17093538.59</v>
      </c>
      <c r="AH388" s="6">
        <v>14187498.99</v>
      </c>
      <c r="AI388" s="21">
        <f t="shared" si="41"/>
        <v>0.82999192445149539</v>
      </c>
      <c r="AJ388" s="26" t="str">
        <f t="shared" si="42"/>
        <v>70% a 84,99%</v>
      </c>
      <c r="AK388" s="6">
        <v>17093538.59</v>
      </c>
      <c r="AL388" s="6">
        <v>14187498.989999998</v>
      </c>
      <c r="AM388" s="5" t="s">
        <v>594</v>
      </c>
      <c r="AN388" s="5" t="s">
        <v>2532</v>
      </c>
      <c r="AO388" s="5" t="s">
        <v>2532</v>
      </c>
      <c r="AP388" s="5" t="s">
        <v>1517</v>
      </c>
      <c r="AQ388" s="5" t="s">
        <v>2742</v>
      </c>
      <c r="AR388" s="5" t="s">
        <v>2179</v>
      </c>
      <c r="AS388" s="7">
        <v>44586.722777777803</v>
      </c>
      <c r="AT388" s="11">
        <v>44584.938240740703</v>
      </c>
    </row>
    <row r="389" spans="1:46" s="1" customFormat="1" ht="50" customHeight="1">
      <c r="A389" s="9">
        <v>2021</v>
      </c>
      <c r="B389" s="5" t="s">
        <v>1916</v>
      </c>
      <c r="C389" s="5" t="str">
        <f>VLOOKUP(Tabla1[[#This Row],[RUC]],[1]ENTIDADES!$A$2:$I$191,2,0)</f>
        <v>SIN GABINETE</v>
      </c>
      <c r="D389" s="5" t="s">
        <v>930</v>
      </c>
      <c r="E389" s="5" t="str">
        <f>VLOOKUP(Tabla1[[#This Row],[RUC]],[1]ENTIDADES!$A$2:$I$191,4,0)</f>
        <v>ZONA 9</v>
      </c>
      <c r="F389" s="5" t="s">
        <v>1328</v>
      </c>
      <c r="G389" s="5" t="s">
        <v>318</v>
      </c>
      <c r="H389" s="29" t="s">
        <v>2771</v>
      </c>
      <c r="I389" s="5">
        <v>1</v>
      </c>
      <c r="J389" s="4">
        <v>1</v>
      </c>
      <c r="K389" s="5" t="s">
        <v>55</v>
      </c>
      <c r="L389" s="5" t="s">
        <v>2773</v>
      </c>
      <c r="M389" s="4">
        <v>7</v>
      </c>
      <c r="N389" s="5" t="s">
        <v>1823</v>
      </c>
      <c r="O389" s="5" t="s">
        <v>2745</v>
      </c>
      <c r="P389" s="5" t="s">
        <v>1493</v>
      </c>
      <c r="Q389" s="6">
        <v>23258</v>
      </c>
      <c r="R389" s="6">
        <v>0</v>
      </c>
      <c r="S389" s="6">
        <v>21336</v>
      </c>
      <c r="T389" s="6">
        <v>0</v>
      </c>
      <c r="U389" s="6">
        <v>16000</v>
      </c>
      <c r="V389" s="6">
        <v>37336</v>
      </c>
      <c r="W389" s="6">
        <v>0</v>
      </c>
      <c r="X389" s="6">
        <v>23082</v>
      </c>
      <c r="Y389" s="6">
        <v>0</v>
      </c>
      <c r="Z389" s="6">
        <v>23588</v>
      </c>
      <c r="AA389" s="6">
        <v>46670</v>
      </c>
      <c r="AB389" s="21">
        <f t="shared" si="37"/>
        <v>1.25</v>
      </c>
      <c r="AC389" s="23">
        <f t="shared" si="38"/>
        <v>1</v>
      </c>
      <c r="AD389" s="24" t="str">
        <f t="shared" si="39"/>
        <v>85% a 100%</v>
      </c>
      <c r="AE389" s="26" t="str">
        <f t="shared" si="40"/>
        <v>176800739000182</v>
      </c>
      <c r="AF389" s="26" t="str">
        <f>VLOOKUP(Tabla1[[#This Row],[RUC PROGRAMAS]],Tabla13[[RUC PROGRAMAS]:[Codificado Reportado
USD]],1,0)</f>
        <v>176800739000182</v>
      </c>
      <c r="AG389" s="6">
        <v>41800581.670000002</v>
      </c>
      <c r="AH389" s="6">
        <v>38560003.909999996</v>
      </c>
      <c r="AI389" s="21">
        <f t="shared" si="41"/>
        <v>0.92247529506686876</v>
      </c>
      <c r="AJ389" s="26" t="str">
        <f t="shared" si="42"/>
        <v>85% a 100%</v>
      </c>
      <c r="AK389" s="6">
        <v>41800581.670000002</v>
      </c>
      <c r="AL389" s="6">
        <v>38560003.910000004</v>
      </c>
      <c r="AM389" s="5" t="s">
        <v>1977</v>
      </c>
      <c r="AN389" s="5" t="s">
        <v>1787</v>
      </c>
      <c r="AO389" s="5" t="s">
        <v>1977</v>
      </c>
      <c r="AP389" s="5" t="s">
        <v>544</v>
      </c>
      <c r="AQ389" s="5" t="s">
        <v>2742</v>
      </c>
      <c r="AR389" s="5" t="s">
        <v>2179</v>
      </c>
      <c r="AS389" s="7">
        <v>44585.399629629603</v>
      </c>
      <c r="AT389" s="10"/>
    </row>
    <row r="390" spans="1:46" s="1" customFormat="1" ht="50" customHeight="1">
      <c r="A390" s="9">
        <v>2021</v>
      </c>
      <c r="B390" s="5" t="s">
        <v>1916</v>
      </c>
      <c r="C390" s="5" t="str">
        <f>VLOOKUP(Tabla1[[#This Row],[RUC]],[1]ENTIDADES!$A$2:$I$191,2,0)</f>
        <v>SIN GABINETE</v>
      </c>
      <c r="D390" s="5" t="s">
        <v>930</v>
      </c>
      <c r="E390" s="5" t="str">
        <f>VLOOKUP(Tabla1[[#This Row],[RUC]],[1]ENTIDADES!$A$2:$I$191,4,0)</f>
        <v>ZONA 9</v>
      </c>
      <c r="F390" s="5" t="s">
        <v>2578</v>
      </c>
      <c r="G390" s="5" t="s">
        <v>1455</v>
      </c>
      <c r="H390" s="29" t="s">
        <v>2771</v>
      </c>
      <c r="I390" s="5">
        <v>2</v>
      </c>
      <c r="J390" s="4">
        <v>5</v>
      </c>
      <c r="K390" s="5" t="s">
        <v>2608</v>
      </c>
      <c r="L390" s="5" t="s">
        <v>2773</v>
      </c>
      <c r="M390" s="4">
        <v>7</v>
      </c>
      <c r="N390" s="5" t="s">
        <v>1823</v>
      </c>
      <c r="O390" s="5" t="s">
        <v>1446</v>
      </c>
      <c r="P390" s="5" t="s">
        <v>1493</v>
      </c>
      <c r="Q390" s="6">
        <v>300</v>
      </c>
      <c r="R390" s="6">
        <v>0</v>
      </c>
      <c r="S390" s="6">
        <v>140</v>
      </c>
      <c r="T390" s="6">
        <v>0</v>
      </c>
      <c r="U390" s="6">
        <v>140</v>
      </c>
      <c r="V390" s="6">
        <v>280</v>
      </c>
      <c r="W390" s="6">
        <v>0</v>
      </c>
      <c r="X390" s="6">
        <v>155</v>
      </c>
      <c r="Y390" s="6">
        <v>0</v>
      </c>
      <c r="Z390" s="6">
        <v>175</v>
      </c>
      <c r="AA390" s="6">
        <v>330</v>
      </c>
      <c r="AB390" s="21">
        <f t="shared" si="37"/>
        <v>1.1785714285714286</v>
      </c>
      <c r="AC390" s="23">
        <f t="shared" si="38"/>
        <v>1</v>
      </c>
      <c r="AD390" s="24" t="str">
        <f t="shared" si="39"/>
        <v>85% a 100%</v>
      </c>
      <c r="AE390" s="26" t="str">
        <f t="shared" si="40"/>
        <v>176800739000183</v>
      </c>
      <c r="AF390" s="26" t="str">
        <f>VLOOKUP(Tabla1[[#This Row],[RUC PROGRAMAS]],Tabla13[[RUC PROGRAMAS]:[Codificado Reportado
USD]],1,0)</f>
        <v>176800739000183</v>
      </c>
      <c r="AG390" s="6">
        <v>178951.14</v>
      </c>
      <c r="AH390" s="6">
        <v>87625.97</v>
      </c>
      <c r="AI390" s="21">
        <f t="shared" si="41"/>
        <v>0.48966421784180864</v>
      </c>
      <c r="AJ390" s="26" t="str">
        <f t="shared" si="42"/>
        <v>0% a 69,99%</v>
      </c>
      <c r="AK390" s="6">
        <v>178951.14</v>
      </c>
      <c r="AL390" s="6">
        <v>87625.97</v>
      </c>
      <c r="AM390" s="5" t="s">
        <v>198</v>
      </c>
      <c r="AN390" s="5" t="s">
        <v>2746</v>
      </c>
      <c r="AO390" s="5" t="s">
        <v>198</v>
      </c>
      <c r="AP390" s="5" t="s">
        <v>1119</v>
      </c>
      <c r="AQ390" s="5" t="s">
        <v>2742</v>
      </c>
      <c r="AR390" s="5" t="s">
        <v>2179</v>
      </c>
      <c r="AS390" s="7">
        <v>44585.402743055602</v>
      </c>
      <c r="AT390" s="10"/>
    </row>
    <row r="391" spans="1:46" s="1" customFormat="1" ht="50" customHeight="1">
      <c r="A391" s="9">
        <v>2021</v>
      </c>
      <c r="B391" s="5" t="s">
        <v>1916</v>
      </c>
      <c r="C391" s="5" t="str">
        <f>VLOOKUP(Tabla1[[#This Row],[RUC]],[1]ENTIDADES!$A$2:$I$191,2,0)</f>
        <v>SIN GABINETE</v>
      </c>
      <c r="D391" s="5" t="s">
        <v>930</v>
      </c>
      <c r="E391" s="5" t="str">
        <f>VLOOKUP(Tabla1[[#This Row],[RUC]],[1]ENTIDADES!$A$2:$I$191,4,0)</f>
        <v>ZONA 9</v>
      </c>
      <c r="F391" s="5" t="s">
        <v>836</v>
      </c>
      <c r="G391" s="5" t="s">
        <v>2119</v>
      </c>
      <c r="H391" s="29" t="s">
        <v>2771</v>
      </c>
      <c r="I391" s="5">
        <v>2</v>
      </c>
      <c r="J391" s="4">
        <v>5</v>
      </c>
      <c r="K391" s="5" t="s">
        <v>2608</v>
      </c>
      <c r="L391" s="5" t="s">
        <v>2773</v>
      </c>
      <c r="M391" s="4">
        <v>7</v>
      </c>
      <c r="N391" s="5" t="s">
        <v>1823</v>
      </c>
      <c r="O391" s="5" t="s">
        <v>580</v>
      </c>
      <c r="P391" s="5" t="s">
        <v>1493</v>
      </c>
      <c r="Q391" s="6">
        <v>129033</v>
      </c>
      <c r="R391" s="6">
        <v>0</v>
      </c>
      <c r="S391" s="6">
        <v>200000</v>
      </c>
      <c r="T391" s="6">
        <v>0</v>
      </c>
      <c r="U391" s="6">
        <v>300000</v>
      </c>
      <c r="V391" s="6">
        <v>500000</v>
      </c>
      <c r="W391" s="6">
        <v>0</v>
      </c>
      <c r="X391" s="6">
        <v>247089</v>
      </c>
      <c r="Y391" s="6">
        <v>0</v>
      </c>
      <c r="Z391" s="6">
        <v>198552</v>
      </c>
      <c r="AA391" s="6">
        <v>445641</v>
      </c>
      <c r="AB391" s="21">
        <f t="shared" si="37"/>
        <v>0.89128200000000002</v>
      </c>
      <c r="AC391" s="23">
        <f t="shared" si="38"/>
        <v>0.89128200000000002</v>
      </c>
      <c r="AD391" s="24" t="str">
        <f t="shared" si="39"/>
        <v>85% a 100%</v>
      </c>
      <c r="AE391" s="26" t="str">
        <f t="shared" si="40"/>
        <v>176800739000184</v>
      </c>
      <c r="AF391" s="26" t="str">
        <f>VLOOKUP(Tabla1[[#This Row],[RUC PROGRAMAS]],Tabla13[[RUC PROGRAMAS]:[Codificado Reportado
USD]],1,0)</f>
        <v>176800739000184</v>
      </c>
      <c r="AG391" s="6">
        <v>472811.82</v>
      </c>
      <c r="AH391" s="6">
        <v>288303.34000000003</v>
      </c>
      <c r="AI391" s="21">
        <f t="shared" si="41"/>
        <v>0.60976339381701583</v>
      </c>
      <c r="AJ391" s="26" t="str">
        <f t="shared" si="42"/>
        <v>0% a 69,99%</v>
      </c>
      <c r="AK391" s="6">
        <v>472811.82</v>
      </c>
      <c r="AL391" s="6">
        <v>288303.34000000003</v>
      </c>
      <c r="AM391" s="5" t="s">
        <v>1933</v>
      </c>
      <c r="AN391" s="5" t="s">
        <v>1275</v>
      </c>
      <c r="AO391" s="5" t="s">
        <v>1933</v>
      </c>
      <c r="AP391" s="5" t="s">
        <v>2250</v>
      </c>
      <c r="AQ391" s="5" t="s">
        <v>2742</v>
      </c>
      <c r="AR391" s="5" t="s">
        <v>2179</v>
      </c>
      <c r="AS391" s="7">
        <v>44586.696898148097</v>
      </c>
      <c r="AT391" s="10"/>
    </row>
    <row r="392" spans="1:46" s="1" customFormat="1" ht="50" customHeight="1">
      <c r="A392" s="9">
        <v>2021</v>
      </c>
      <c r="B392" s="5" t="s">
        <v>1831</v>
      </c>
      <c r="C392" s="5" t="str">
        <f>VLOOKUP(Tabla1[[#This Row],[RUC]],[1]ENTIDADES!$A$2:$I$191,2,0)</f>
        <v>SIN GABINETE</v>
      </c>
      <c r="D392" s="5" t="s">
        <v>1437</v>
      </c>
      <c r="E392" s="5" t="str">
        <f>VLOOKUP(Tabla1[[#This Row],[RUC]],[1]ENTIDADES!$A$2:$I$191,4,0)</f>
        <v>ZONA 3</v>
      </c>
      <c r="F392" s="5" t="s">
        <v>2219</v>
      </c>
      <c r="G392" s="5" t="s">
        <v>739</v>
      </c>
      <c r="H392" s="29" t="s">
        <v>2770</v>
      </c>
      <c r="I392" s="5">
        <v>3</v>
      </c>
      <c r="J392" s="4">
        <v>7</v>
      </c>
      <c r="K392" s="5" t="s">
        <v>2274</v>
      </c>
      <c r="L392" s="5" t="s">
        <v>2776</v>
      </c>
      <c r="M392" s="4">
        <v>14</v>
      </c>
      <c r="N392" s="5" t="s">
        <v>2573</v>
      </c>
      <c r="O392" s="5" t="s">
        <v>2193</v>
      </c>
      <c r="P392" s="5" t="s">
        <v>2124</v>
      </c>
      <c r="Q392" s="6">
        <v>0</v>
      </c>
      <c r="R392" s="6">
        <v>25</v>
      </c>
      <c r="S392" s="6">
        <v>25</v>
      </c>
      <c r="T392" s="6">
        <v>25</v>
      </c>
      <c r="U392" s="6">
        <v>25</v>
      </c>
      <c r="V392" s="6">
        <v>100</v>
      </c>
      <c r="W392" s="6">
        <v>25</v>
      </c>
      <c r="X392" s="6">
        <v>25</v>
      </c>
      <c r="Y392" s="6">
        <v>25</v>
      </c>
      <c r="Z392" s="6">
        <v>15.38</v>
      </c>
      <c r="AA392" s="6">
        <v>90.38</v>
      </c>
      <c r="AB392" s="21">
        <f t="shared" si="37"/>
        <v>0.90379999999999994</v>
      </c>
      <c r="AC392" s="23">
        <f t="shared" si="38"/>
        <v>0.90379999999999994</v>
      </c>
      <c r="AD392" s="24" t="str">
        <f t="shared" si="39"/>
        <v>85% a 100%</v>
      </c>
      <c r="AE392" s="26" t="str">
        <f t="shared" si="40"/>
        <v>166001218000101</v>
      </c>
      <c r="AF392" s="26" t="str">
        <f>VLOOKUP(Tabla1[[#This Row],[RUC PROGRAMAS]],Tabla13[[RUC PROGRAMAS]:[Codificado Reportado
USD]],1,0)</f>
        <v>166001218000101</v>
      </c>
      <c r="AG392" s="6">
        <v>5092787.3899999997</v>
      </c>
      <c r="AH392" s="6">
        <v>4601386.8099999996</v>
      </c>
      <c r="AI392" s="21">
        <f t="shared" si="41"/>
        <v>0.90351048603267925</v>
      </c>
      <c r="AJ392" s="26" t="str">
        <f t="shared" si="42"/>
        <v>85% a 100%</v>
      </c>
      <c r="AK392" s="6">
        <v>5092787.3900000006</v>
      </c>
      <c r="AL392" s="6">
        <v>4601386.8100000005</v>
      </c>
      <c r="AM392" s="5" t="s">
        <v>2623</v>
      </c>
      <c r="AN392" s="5" t="s">
        <v>1294</v>
      </c>
      <c r="AO392" s="5" t="s">
        <v>471</v>
      </c>
      <c r="AP392" s="5" t="s">
        <v>1327</v>
      </c>
      <c r="AQ392" s="5" t="s">
        <v>2419</v>
      </c>
      <c r="AR392" s="5" t="s">
        <v>2144</v>
      </c>
      <c r="AS392" s="7">
        <v>44592.674201388902</v>
      </c>
      <c r="AT392" s="10"/>
    </row>
    <row r="393" spans="1:46" s="1" customFormat="1" ht="50" customHeight="1">
      <c r="A393" s="9">
        <v>2021</v>
      </c>
      <c r="B393" s="5" t="s">
        <v>1831</v>
      </c>
      <c r="C393" s="5" t="str">
        <f>VLOOKUP(Tabla1[[#This Row],[RUC]],[1]ENTIDADES!$A$2:$I$191,2,0)</f>
        <v>SIN GABINETE</v>
      </c>
      <c r="D393" s="5" t="s">
        <v>1437</v>
      </c>
      <c r="E393" s="5" t="str">
        <f>VLOOKUP(Tabla1[[#This Row],[RUC]],[1]ENTIDADES!$A$2:$I$191,4,0)</f>
        <v>ZONA 3</v>
      </c>
      <c r="F393" s="5" t="s">
        <v>1328</v>
      </c>
      <c r="G393" s="5" t="s">
        <v>318</v>
      </c>
      <c r="H393" s="29" t="s">
        <v>2771</v>
      </c>
      <c r="I393" s="5">
        <v>1</v>
      </c>
      <c r="J393" s="4">
        <v>1</v>
      </c>
      <c r="K393" s="5" t="s">
        <v>55</v>
      </c>
      <c r="L393" s="5" t="s">
        <v>2773</v>
      </c>
      <c r="M393" s="4">
        <v>7</v>
      </c>
      <c r="N393" s="5" t="s">
        <v>1823</v>
      </c>
      <c r="O393" s="5" t="s">
        <v>146</v>
      </c>
      <c r="P393" s="5" t="s">
        <v>227</v>
      </c>
      <c r="Q393" s="6">
        <v>0</v>
      </c>
      <c r="R393" s="6">
        <v>257</v>
      </c>
      <c r="S393" s="6">
        <v>0</v>
      </c>
      <c r="T393" s="6">
        <v>420</v>
      </c>
      <c r="U393" s="6">
        <v>0</v>
      </c>
      <c r="V393" s="6">
        <v>677</v>
      </c>
      <c r="W393" s="6">
        <v>257</v>
      </c>
      <c r="X393" s="6">
        <v>0</v>
      </c>
      <c r="Y393" s="6">
        <v>358</v>
      </c>
      <c r="Z393" s="6">
        <v>0</v>
      </c>
      <c r="AA393" s="6">
        <v>615</v>
      </c>
      <c r="AB393" s="21">
        <f t="shared" si="37"/>
        <v>0.90841949778434272</v>
      </c>
      <c r="AC393" s="23">
        <f t="shared" si="38"/>
        <v>0.90841949778434272</v>
      </c>
      <c r="AD393" s="24" t="str">
        <f t="shared" si="39"/>
        <v>85% a 100%</v>
      </c>
      <c r="AE393" s="26" t="str">
        <f t="shared" si="40"/>
        <v>166001218000182</v>
      </c>
      <c r="AF393" s="26" t="str">
        <f>VLOOKUP(Tabla1[[#This Row],[RUC PROGRAMAS]],Tabla13[[RUC PROGRAMAS]:[Codificado Reportado
USD]],1,0)</f>
        <v>166001218000182</v>
      </c>
      <c r="AG393" s="6">
        <v>6502768.1299999999</v>
      </c>
      <c r="AH393" s="6">
        <v>6218579.1299999999</v>
      </c>
      <c r="AI393" s="21">
        <f t="shared" si="41"/>
        <v>0.95629722691650088</v>
      </c>
      <c r="AJ393" s="26" t="str">
        <f t="shared" si="42"/>
        <v>85% a 100%</v>
      </c>
      <c r="AK393" s="6">
        <v>6502768.1300000008</v>
      </c>
      <c r="AL393" s="6">
        <v>6218579.1299999999</v>
      </c>
      <c r="AM393" s="5" t="s">
        <v>2187</v>
      </c>
      <c r="AN393" s="5" t="s">
        <v>220</v>
      </c>
      <c r="AO393" s="5" t="s">
        <v>469</v>
      </c>
      <c r="AP393" s="5" t="s">
        <v>1176</v>
      </c>
      <c r="AQ393" s="5" t="s">
        <v>2419</v>
      </c>
      <c r="AR393" s="5" t="s">
        <v>2144</v>
      </c>
      <c r="AS393" s="7">
        <v>44592.675347222197</v>
      </c>
      <c r="AT393" s="10"/>
    </row>
    <row r="394" spans="1:46" s="1" customFormat="1" ht="50" customHeight="1">
      <c r="A394" s="9">
        <v>2021</v>
      </c>
      <c r="B394" s="5" t="s">
        <v>1831</v>
      </c>
      <c r="C394" s="5" t="str">
        <f>VLOOKUP(Tabla1[[#This Row],[RUC]],[1]ENTIDADES!$A$2:$I$191,2,0)</f>
        <v>SIN GABINETE</v>
      </c>
      <c r="D394" s="5" t="s">
        <v>1437</v>
      </c>
      <c r="E394" s="5" t="str">
        <f>VLOOKUP(Tabla1[[#This Row],[RUC]],[1]ENTIDADES!$A$2:$I$191,4,0)</f>
        <v>ZONA 3</v>
      </c>
      <c r="F394" s="5" t="s">
        <v>2578</v>
      </c>
      <c r="G394" s="5" t="s">
        <v>1455</v>
      </c>
      <c r="H394" s="29" t="s">
        <v>2771</v>
      </c>
      <c r="I394" s="5">
        <v>2</v>
      </c>
      <c r="J394" s="4">
        <v>5</v>
      </c>
      <c r="K394" s="5" t="s">
        <v>2608</v>
      </c>
      <c r="L394" s="5" t="s">
        <v>2773</v>
      </c>
      <c r="M394" s="4">
        <v>7</v>
      </c>
      <c r="N394" s="5" t="s">
        <v>1823</v>
      </c>
      <c r="O394" s="5" t="s">
        <v>1910</v>
      </c>
      <c r="P394" s="5" t="s">
        <v>227</v>
      </c>
      <c r="Q394" s="6">
        <v>0</v>
      </c>
      <c r="R394" s="6">
        <v>0</v>
      </c>
      <c r="S394" s="6">
        <v>0</v>
      </c>
      <c r="T394" s="6">
        <v>2</v>
      </c>
      <c r="U394" s="6">
        <v>4</v>
      </c>
      <c r="V394" s="6">
        <v>6</v>
      </c>
      <c r="W394" s="6">
        <v>0</v>
      </c>
      <c r="X394" s="6">
        <v>0</v>
      </c>
      <c r="Y394" s="6">
        <v>1</v>
      </c>
      <c r="Z394" s="6">
        <v>0</v>
      </c>
      <c r="AA394" s="6">
        <v>1</v>
      </c>
      <c r="AB394" s="21">
        <f t="shared" si="37"/>
        <v>0.16666666666666666</v>
      </c>
      <c r="AC394" s="23">
        <f t="shared" si="38"/>
        <v>0.16666666666666666</v>
      </c>
      <c r="AD394" s="24" t="str">
        <f t="shared" si="39"/>
        <v>0% a 69,99%</v>
      </c>
      <c r="AE394" s="26" t="str">
        <f t="shared" si="40"/>
        <v>166001218000183</v>
      </c>
      <c r="AF394" s="26" t="str">
        <f>VLOOKUP(Tabla1[[#This Row],[RUC PROGRAMAS]],Tabla13[[RUC PROGRAMAS]:[Codificado Reportado
USD]],1,0)</f>
        <v>166001218000183</v>
      </c>
      <c r="AG394" s="6">
        <v>80266.58</v>
      </c>
      <c r="AH394" s="6">
        <v>72861.5</v>
      </c>
      <c r="AI394" s="21">
        <f t="shared" si="41"/>
        <v>0.90774392032150863</v>
      </c>
      <c r="AJ394" s="26" t="str">
        <f t="shared" si="42"/>
        <v>85% a 100%</v>
      </c>
      <c r="AK394" s="6">
        <v>80266.58</v>
      </c>
      <c r="AL394" s="6">
        <v>72861.5</v>
      </c>
      <c r="AM394" s="5" t="s">
        <v>241</v>
      </c>
      <c r="AN394" s="5" t="s">
        <v>1790</v>
      </c>
      <c r="AO394" s="5" t="s">
        <v>1582</v>
      </c>
      <c r="AP394" s="5" t="s">
        <v>639</v>
      </c>
      <c r="AQ394" s="5" t="s">
        <v>2419</v>
      </c>
      <c r="AR394" s="5" t="s">
        <v>2144</v>
      </c>
      <c r="AS394" s="7">
        <v>44592.676874999997</v>
      </c>
      <c r="AT394" s="10"/>
    </row>
    <row r="395" spans="1:46" s="1" customFormat="1" ht="50" customHeight="1">
      <c r="A395" s="9">
        <v>2021</v>
      </c>
      <c r="B395" s="5" t="s">
        <v>1831</v>
      </c>
      <c r="C395" s="5" t="str">
        <f>VLOOKUP(Tabla1[[#This Row],[RUC]],[1]ENTIDADES!$A$2:$I$191,2,0)</f>
        <v>SIN GABINETE</v>
      </c>
      <c r="D395" s="5" t="s">
        <v>1437</v>
      </c>
      <c r="E395" s="5" t="str">
        <f>VLOOKUP(Tabla1[[#This Row],[RUC]],[1]ENTIDADES!$A$2:$I$191,4,0)</f>
        <v>ZONA 3</v>
      </c>
      <c r="F395" s="5" t="s">
        <v>836</v>
      </c>
      <c r="G395" s="5" t="s">
        <v>2119</v>
      </c>
      <c r="H395" s="29" t="s">
        <v>2771</v>
      </c>
      <c r="I395" s="5">
        <v>2</v>
      </c>
      <c r="J395" s="4">
        <v>5</v>
      </c>
      <c r="K395" s="5" t="s">
        <v>2608</v>
      </c>
      <c r="L395" s="5" t="s">
        <v>2773</v>
      </c>
      <c r="M395" s="4">
        <v>7</v>
      </c>
      <c r="N395" s="5" t="s">
        <v>1823</v>
      </c>
      <c r="O395" s="5" t="s">
        <v>1720</v>
      </c>
      <c r="P395" s="5" t="s">
        <v>227</v>
      </c>
      <c r="Q395" s="6">
        <v>0</v>
      </c>
      <c r="R395" s="6">
        <v>0</v>
      </c>
      <c r="S395" s="6">
        <v>0</v>
      </c>
      <c r="T395" s="6">
        <v>4</v>
      </c>
      <c r="U395" s="6">
        <v>4</v>
      </c>
      <c r="V395" s="6">
        <v>8</v>
      </c>
      <c r="W395" s="6">
        <v>0</v>
      </c>
      <c r="X395" s="6">
        <v>0</v>
      </c>
      <c r="Y395" s="6">
        <v>2</v>
      </c>
      <c r="Z395" s="6">
        <v>1</v>
      </c>
      <c r="AA395" s="6">
        <v>3</v>
      </c>
      <c r="AB395" s="21">
        <f t="shared" si="37"/>
        <v>0.375</v>
      </c>
      <c r="AC395" s="23">
        <f t="shared" si="38"/>
        <v>0.375</v>
      </c>
      <c r="AD395" s="24" t="str">
        <f t="shared" si="39"/>
        <v>0% a 69,99%</v>
      </c>
      <c r="AE395" s="26" t="str">
        <f t="shared" si="40"/>
        <v>166001218000184</v>
      </c>
      <c r="AF395" s="26" t="str">
        <f>VLOOKUP(Tabla1[[#This Row],[RUC PROGRAMAS]],Tabla13[[RUC PROGRAMAS]:[Codificado Reportado
USD]],1,0)</f>
        <v>166001218000184</v>
      </c>
      <c r="AG395" s="6">
        <v>439807.88</v>
      </c>
      <c r="AH395" s="6">
        <v>258199.92</v>
      </c>
      <c r="AI395" s="21">
        <f t="shared" si="41"/>
        <v>0.58707433800413034</v>
      </c>
      <c r="AJ395" s="26" t="str">
        <f t="shared" si="42"/>
        <v>0% a 69,99%</v>
      </c>
      <c r="AK395" s="6">
        <v>439807.88</v>
      </c>
      <c r="AL395" s="6">
        <v>258199.91999999998</v>
      </c>
      <c r="AM395" s="5" t="s">
        <v>2714</v>
      </c>
      <c r="AN395" s="5" t="s">
        <v>610</v>
      </c>
      <c r="AO395" s="5" t="s">
        <v>708</v>
      </c>
      <c r="AP395" s="5" t="s">
        <v>1315</v>
      </c>
      <c r="AQ395" s="5" t="s">
        <v>2419</v>
      </c>
      <c r="AR395" s="5" t="s">
        <v>2144</v>
      </c>
      <c r="AS395" s="7">
        <v>44592.677164351902</v>
      </c>
      <c r="AT395" s="10"/>
    </row>
    <row r="396" spans="1:46" s="1" customFormat="1" ht="50" customHeight="1">
      <c r="A396" s="9">
        <v>2021</v>
      </c>
      <c r="B396" s="5" t="s">
        <v>435</v>
      </c>
      <c r="C396" s="5" t="str">
        <f>VLOOKUP(Tabla1[[#This Row],[RUC]],[1]ENTIDADES!$A$2:$I$191,2,0)</f>
        <v>SIN GABINETE</v>
      </c>
      <c r="D396" s="5" t="s">
        <v>1299</v>
      </c>
      <c r="E396" s="5" t="str">
        <f>VLOOKUP(Tabla1[[#This Row],[RUC]],[1]ENTIDADES!$A$2:$I$191,4,0)</f>
        <v>ZONA 5</v>
      </c>
      <c r="F396" s="5" t="s">
        <v>2219</v>
      </c>
      <c r="G396" s="5" t="s">
        <v>739</v>
      </c>
      <c r="H396" s="29" t="s">
        <v>2770</v>
      </c>
      <c r="I396" s="5">
        <v>2</v>
      </c>
      <c r="J396" s="4">
        <v>5</v>
      </c>
      <c r="K396" s="5" t="s">
        <v>2608</v>
      </c>
      <c r="L396" s="5" t="s">
        <v>2773</v>
      </c>
      <c r="M396" s="4">
        <v>7</v>
      </c>
      <c r="N396" s="5" t="s">
        <v>1823</v>
      </c>
      <c r="O396" s="5" t="s">
        <v>2718</v>
      </c>
      <c r="P396" s="5" t="s">
        <v>207</v>
      </c>
      <c r="Q396" s="6">
        <v>8.73</v>
      </c>
      <c r="R396" s="6">
        <v>15</v>
      </c>
      <c r="S396" s="6">
        <v>35</v>
      </c>
      <c r="T396" s="6">
        <v>25</v>
      </c>
      <c r="U396" s="6">
        <v>25</v>
      </c>
      <c r="V396" s="6">
        <v>100</v>
      </c>
      <c r="W396" s="6">
        <v>10</v>
      </c>
      <c r="X396" s="6">
        <v>0.02</v>
      </c>
      <c r="Y396" s="6">
        <v>59.19</v>
      </c>
      <c r="Z396" s="6">
        <v>21.5</v>
      </c>
      <c r="AA396" s="6">
        <v>90.71</v>
      </c>
      <c r="AB396" s="21">
        <f t="shared" si="37"/>
        <v>0.90709999999999991</v>
      </c>
      <c r="AC396" s="23">
        <f t="shared" si="38"/>
        <v>0.90709999999999991</v>
      </c>
      <c r="AD396" s="24" t="str">
        <f t="shared" si="39"/>
        <v>85% a 100%</v>
      </c>
      <c r="AE396" s="26" t="str">
        <f t="shared" si="40"/>
        <v>026000092000101</v>
      </c>
      <c r="AF396" s="26" t="str">
        <f>VLOOKUP(Tabla1[[#This Row],[RUC PROGRAMAS]],Tabla13[[RUC PROGRAMAS]:[Codificado Reportado
USD]],1,0)</f>
        <v>026000092000101</v>
      </c>
      <c r="AG396" s="6">
        <v>4755848.91</v>
      </c>
      <c r="AH396" s="6">
        <v>4313867.75</v>
      </c>
      <c r="AI396" s="21">
        <f t="shared" si="41"/>
        <v>0.90706576925295967</v>
      </c>
      <c r="AJ396" s="26" t="str">
        <f t="shared" si="42"/>
        <v>85% a 100%</v>
      </c>
      <c r="AK396" s="6">
        <v>4335000.2299999995</v>
      </c>
      <c r="AL396" s="6">
        <v>3913867.75</v>
      </c>
      <c r="AM396" s="5" t="s">
        <v>874</v>
      </c>
      <c r="AN396" s="5" t="s">
        <v>359</v>
      </c>
      <c r="AO396" s="5" t="s">
        <v>2364</v>
      </c>
      <c r="AP396" s="5" t="s">
        <v>168</v>
      </c>
      <c r="AQ396" s="5" t="s">
        <v>1827</v>
      </c>
      <c r="AR396" s="5" t="s">
        <v>271</v>
      </c>
      <c r="AS396" s="7">
        <v>44587.513634259303</v>
      </c>
      <c r="AT396" s="10"/>
    </row>
    <row r="397" spans="1:46" s="1" customFormat="1" ht="50" customHeight="1">
      <c r="A397" s="9">
        <v>2021</v>
      </c>
      <c r="B397" s="5" t="s">
        <v>435</v>
      </c>
      <c r="C397" s="5" t="str">
        <f>VLOOKUP(Tabla1[[#This Row],[RUC]],[1]ENTIDADES!$A$2:$I$191,2,0)</f>
        <v>SIN GABINETE</v>
      </c>
      <c r="D397" s="5" t="s">
        <v>1299</v>
      </c>
      <c r="E397" s="5" t="str">
        <f>VLOOKUP(Tabla1[[#This Row],[RUC]],[1]ENTIDADES!$A$2:$I$191,4,0)</f>
        <v>ZONA 5</v>
      </c>
      <c r="F397" s="5" t="s">
        <v>1328</v>
      </c>
      <c r="G397" s="5" t="s">
        <v>318</v>
      </c>
      <c r="H397" s="29" t="s">
        <v>2771</v>
      </c>
      <c r="I397" s="5">
        <v>2</v>
      </c>
      <c r="J397" s="4">
        <v>5</v>
      </c>
      <c r="K397" s="5" t="s">
        <v>2608</v>
      </c>
      <c r="L397" s="5" t="s">
        <v>2773</v>
      </c>
      <c r="M397" s="4">
        <v>7</v>
      </c>
      <c r="N397" s="5" t="s">
        <v>1823</v>
      </c>
      <c r="O397" s="5" t="s">
        <v>358</v>
      </c>
      <c r="P397" s="5" t="s">
        <v>491</v>
      </c>
      <c r="Q397" s="6">
        <v>16.690000000000001</v>
      </c>
      <c r="R397" s="6">
        <v>25</v>
      </c>
      <c r="S397" s="6">
        <v>35</v>
      </c>
      <c r="T397" s="6">
        <v>20</v>
      </c>
      <c r="U397" s="6">
        <v>20</v>
      </c>
      <c r="V397" s="6">
        <v>100</v>
      </c>
      <c r="W397" s="6">
        <v>20.059999999999999</v>
      </c>
      <c r="X397" s="6">
        <v>15</v>
      </c>
      <c r="Y397" s="6">
        <v>56.69</v>
      </c>
      <c r="Z397" s="6">
        <v>0</v>
      </c>
      <c r="AA397" s="6">
        <v>91.75</v>
      </c>
      <c r="AB397" s="21">
        <f t="shared" si="37"/>
        <v>0.91749999999999998</v>
      </c>
      <c r="AC397" s="23">
        <f t="shared" si="38"/>
        <v>0.91749999999999998</v>
      </c>
      <c r="AD397" s="24" t="str">
        <f t="shared" si="39"/>
        <v>85% a 100%</v>
      </c>
      <c r="AE397" s="26" t="str">
        <f t="shared" si="40"/>
        <v>026000092000182</v>
      </c>
      <c r="AF397" s="26" t="str">
        <f>VLOOKUP(Tabla1[[#This Row],[RUC PROGRAMAS]],Tabla13[[RUC PROGRAMAS]:[Codificado Reportado
USD]],1,0)</f>
        <v>026000092000182</v>
      </c>
      <c r="AG397" s="6">
        <v>8569129.9100000001</v>
      </c>
      <c r="AH397" s="6">
        <v>7817633.6500000004</v>
      </c>
      <c r="AI397" s="21">
        <f t="shared" si="41"/>
        <v>0.91230191771010272</v>
      </c>
      <c r="AJ397" s="26" t="str">
        <f t="shared" si="42"/>
        <v>85% a 100%</v>
      </c>
      <c r="AK397" s="6">
        <v>8976931.1099999994</v>
      </c>
      <c r="AL397" s="6">
        <v>8204586.1700000009</v>
      </c>
      <c r="AM397" s="5" t="s">
        <v>2748</v>
      </c>
      <c r="AN397" s="5" t="s">
        <v>338</v>
      </c>
      <c r="AO397" s="5" t="s">
        <v>943</v>
      </c>
      <c r="AP397" s="5" t="s">
        <v>399</v>
      </c>
      <c r="AQ397" s="5" t="s">
        <v>1827</v>
      </c>
      <c r="AR397" s="5" t="s">
        <v>271</v>
      </c>
      <c r="AS397" s="7">
        <v>44587.523958333302</v>
      </c>
      <c r="AT397" s="10"/>
    </row>
    <row r="398" spans="1:46" s="1" customFormat="1" ht="50" customHeight="1">
      <c r="A398" s="9">
        <v>2021</v>
      </c>
      <c r="B398" s="5" t="s">
        <v>435</v>
      </c>
      <c r="C398" s="5" t="str">
        <f>VLOOKUP(Tabla1[[#This Row],[RUC]],[1]ENTIDADES!$A$2:$I$191,2,0)</f>
        <v>SIN GABINETE</v>
      </c>
      <c r="D398" s="5" t="s">
        <v>1299</v>
      </c>
      <c r="E398" s="5" t="str">
        <f>VLOOKUP(Tabla1[[#This Row],[RUC]],[1]ENTIDADES!$A$2:$I$191,4,0)</f>
        <v>ZONA 5</v>
      </c>
      <c r="F398" s="5" t="s">
        <v>2578</v>
      </c>
      <c r="G398" s="5" t="s">
        <v>1455</v>
      </c>
      <c r="H398" s="29" t="s">
        <v>2771</v>
      </c>
      <c r="I398" s="5">
        <v>2</v>
      </c>
      <c r="J398" s="4">
        <v>5</v>
      </c>
      <c r="K398" s="5" t="s">
        <v>2608</v>
      </c>
      <c r="L398" s="5" t="s">
        <v>2773</v>
      </c>
      <c r="M398" s="4">
        <v>7</v>
      </c>
      <c r="N398" s="5" t="s">
        <v>1823</v>
      </c>
      <c r="O398" s="5" t="s">
        <v>275</v>
      </c>
      <c r="P398" s="5" t="s">
        <v>207</v>
      </c>
      <c r="Q398" s="6">
        <v>10.039999999999999</v>
      </c>
      <c r="R398" s="6">
        <v>25</v>
      </c>
      <c r="S398" s="6">
        <v>0</v>
      </c>
      <c r="T398" s="6">
        <v>0</v>
      </c>
      <c r="U398" s="6">
        <v>0</v>
      </c>
      <c r="V398" s="6">
        <v>25</v>
      </c>
      <c r="W398" s="6">
        <v>18.420000000000002</v>
      </c>
      <c r="X398" s="6">
        <v>10</v>
      </c>
      <c r="Y398" s="6">
        <v>0</v>
      </c>
      <c r="Z398" s="6">
        <v>2.6</v>
      </c>
      <c r="AA398" s="6">
        <v>31.02</v>
      </c>
      <c r="AB398" s="21">
        <f t="shared" si="37"/>
        <v>1.2407999999999999</v>
      </c>
      <c r="AC398" s="23">
        <f t="shared" si="38"/>
        <v>1</v>
      </c>
      <c r="AD398" s="24" t="str">
        <f t="shared" si="39"/>
        <v>85% a 100%</v>
      </c>
      <c r="AE398" s="26" t="str">
        <f t="shared" si="40"/>
        <v>026000092000183</v>
      </c>
      <c r="AF398" s="26" t="str">
        <f>VLOOKUP(Tabla1[[#This Row],[RUC PROGRAMAS]],Tabla13[[RUC PROGRAMAS]:[Codificado Reportado
USD]],1,0)</f>
        <v>026000092000183</v>
      </c>
      <c r="AG398" s="6">
        <v>915506.11</v>
      </c>
      <c r="AH398" s="6">
        <v>796491.23</v>
      </c>
      <c r="AI398" s="21">
        <f t="shared" si="41"/>
        <v>0.87000099868257574</v>
      </c>
      <c r="AJ398" s="26" t="str">
        <f t="shared" si="42"/>
        <v>85% a 100%</v>
      </c>
      <c r="AK398" s="6">
        <v>928553.59000000008</v>
      </c>
      <c r="AL398" s="6">
        <v>809538.71</v>
      </c>
      <c r="AM398" s="5" t="s">
        <v>232</v>
      </c>
      <c r="AN398" s="5" t="s">
        <v>2559</v>
      </c>
      <c r="AO398" s="5" t="s">
        <v>857</v>
      </c>
      <c r="AP398" s="5" t="s">
        <v>399</v>
      </c>
      <c r="AQ398" s="5" t="s">
        <v>1827</v>
      </c>
      <c r="AR398" s="5" t="s">
        <v>271</v>
      </c>
      <c r="AS398" s="7">
        <v>44587.5102430556</v>
      </c>
      <c r="AT398" s="10"/>
    </row>
    <row r="399" spans="1:46" s="1" customFormat="1" ht="50" customHeight="1">
      <c r="A399" s="9">
        <v>2021</v>
      </c>
      <c r="B399" s="5" t="s">
        <v>435</v>
      </c>
      <c r="C399" s="5" t="str">
        <f>VLOOKUP(Tabla1[[#This Row],[RUC]],[1]ENTIDADES!$A$2:$I$191,2,0)</f>
        <v>SIN GABINETE</v>
      </c>
      <c r="D399" s="5" t="s">
        <v>1299</v>
      </c>
      <c r="E399" s="5" t="str">
        <f>VLOOKUP(Tabla1[[#This Row],[RUC]],[1]ENTIDADES!$A$2:$I$191,4,0)</f>
        <v>ZONA 5</v>
      </c>
      <c r="F399" s="5" t="s">
        <v>836</v>
      </c>
      <c r="G399" s="5" t="s">
        <v>2119</v>
      </c>
      <c r="H399" s="29" t="s">
        <v>2771</v>
      </c>
      <c r="I399" s="5">
        <v>2</v>
      </c>
      <c r="J399" s="4">
        <v>5</v>
      </c>
      <c r="K399" s="5" t="s">
        <v>2608</v>
      </c>
      <c r="L399" s="5" t="s">
        <v>2773</v>
      </c>
      <c r="M399" s="4">
        <v>7</v>
      </c>
      <c r="N399" s="5" t="s">
        <v>1823</v>
      </c>
      <c r="O399" s="5" t="s">
        <v>1258</v>
      </c>
      <c r="P399" s="5" t="s">
        <v>491</v>
      </c>
      <c r="Q399" s="6">
        <v>0</v>
      </c>
      <c r="R399" s="6">
        <v>10</v>
      </c>
      <c r="S399" s="6">
        <v>35</v>
      </c>
      <c r="T399" s="6">
        <v>25</v>
      </c>
      <c r="U399" s="6">
        <v>30</v>
      </c>
      <c r="V399" s="6">
        <v>100</v>
      </c>
      <c r="W399" s="6">
        <v>0</v>
      </c>
      <c r="X399" s="6">
        <v>25</v>
      </c>
      <c r="Y399" s="6">
        <v>25</v>
      </c>
      <c r="Z399" s="6">
        <v>1</v>
      </c>
      <c r="AA399" s="6">
        <v>51</v>
      </c>
      <c r="AB399" s="21">
        <f t="shared" si="37"/>
        <v>0.51</v>
      </c>
      <c r="AC399" s="23">
        <f t="shared" si="38"/>
        <v>0.51</v>
      </c>
      <c r="AD399" s="24" t="str">
        <f t="shared" si="39"/>
        <v>0% a 69,99%</v>
      </c>
      <c r="AE399" s="26" t="str">
        <f t="shared" si="40"/>
        <v>026000092000184</v>
      </c>
      <c r="AF399" s="26" t="str">
        <f>VLOOKUP(Tabla1[[#This Row],[RUC PROGRAMAS]],Tabla13[[RUC PROGRAMAS]:[Codificado Reportado
USD]],1,0)</f>
        <v>026000092000184</v>
      </c>
      <c r="AG399" s="6">
        <v>12000</v>
      </c>
      <c r="AH399" s="6">
        <v>690.7</v>
      </c>
      <c r="AI399" s="21">
        <f t="shared" si="41"/>
        <v>5.7558333333333336E-2</v>
      </c>
      <c r="AJ399" s="26" t="str">
        <f t="shared" si="42"/>
        <v>0% a 69,99%</v>
      </c>
      <c r="AK399" s="6">
        <v>12000</v>
      </c>
      <c r="AL399" s="6">
        <v>690.7</v>
      </c>
      <c r="AM399" s="5" t="s">
        <v>2178</v>
      </c>
      <c r="AN399" s="5" t="s">
        <v>258</v>
      </c>
      <c r="AO399" s="5" t="s">
        <v>200</v>
      </c>
      <c r="AP399" s="5" t="s">
        <v>399</v>
      </c>
      <c r="AQ399" s="5" t="s">
        <v>1827</v>
      </c>
      <c r="AR399" s="5" t="s">
        <v>271</v>
      </c>
      <c r="AS399" s="7">
        <v>44587.512002314797</v>
      </c>
      <c r="AT399" s="10"/>
    </row>
    <row r="400" spans="1:46" s="1" customFormat="1" ht="50" customHeight="1">
      <c r="A400" s="9">
        <v>2021</v>
      </c>
      <c r="B400" s="5" t="s">
        <v>1553</v>
      </c>
      <c r="C400" s="5" t="str">
        <f>VLOOKUP(Tabla1[[#This Row],[RUC]],[1]ENTIDADES!$A$2:$I$191,2,0)</f>
        <v>SIN GABINETE</v>
      </c>
      <c r="D400" s="5" t="s">
        <v>1196</v>
      </c>
      <c r="E400" s="5" t="str">
        <f>VLOOKUP(Tabla1[[#This Row],[RUC]],[1]ENTIDADES!$A$2:$I$191,4,0)</f>
        <v>ZONA 5</v>
      </c>
      <c r="F400" s="5" t="s">
        <v>2219</v>
      </c>
      <c r="G400" s="5" t="s">
        <v>739</v>
      </c>
      <c r="H400" s="29" t="s">
        <v>2770</v>
      </c>
      <c r="I400" s="5">
        <v>3</v>
      </c>
      <c r="J400" s="4">
        <v>7</v>
      </c>
      <c r="K400" s="5" t="s">
        <v>2274</v>
      </c>
      <c r="L400" s="5" t="s">
        <v>2776</v>
      </c>
      <c r="M400" s="4">
        <v>14</v>
      </c>
      <c r="N400" s="5" t="s">
        <v>2573</v>
      </c>
      <c r="O400" s="5" t="s">
        <v>539</v>
      </c>
      <c r="P400" s="5" t="s">
        <v>2124</v>
      </c>
      <c r="Q400" s="6">
        <v>98</v>
      </c>
      <c r="R400" s="6">
        <v>25</v>
      </c>
      <c r="S400" s="6">
        <v>25</v>
      </c>
      <c r="T400" s="6">
        <v>25</v>
      </c>
      <c r="U400" s="6">
        <v>25</v>
      </c>
      <c r="V400" s="6">
        <v>100</v>
      </c>
      <c r="W400" s="6">
        <v>25</v>
      </c>
      <c r="X400" s="6">
        <v>22</v>
      </c>
      <c r="Y400" s="6">
        <v>21.58</v>
      </c>
      <c r="Z400" s="6">
        <v>26.22</v>
      </c>
      <c r="AA400" s="6">
        <v>94.8</v>
      </c>
      <c r="AB400" s="21">
        <f t="shared" si="37"/>
        <v>0.94799999999999995</v>
      </c>
      <c r="AC400" s="23">
        <f t="shared" si="38"/>
        <v>0.94799999999999995</v>
      </c>
      <c r="AD400" s="24" t="str">
        <f t="shared" si="39"/>
        <v>85% a 100%</v>
      </c>
      <c r="AE400" s="26" t="str">
        <f t="shared" si="40"/>
        <v>096853343000101</v>
      </c>
      <c r="AF400" s="26" t="str">
        <f>VLOOKUP(Tabla1[[#This Row],[RUC PROGRAMAS]],Tabla13[[RUC PROGRAMAS]:[Codificado Reportado
USD]],1,0)</f>
        <v>096853343000101</v>
      </c>
      <c r="AG400" s="6">
        <v>6343159.29</v>
      </c>
      <c r="AH400" s="6">
        <v>6013592.6100000003</v>
      </c>
      <c r="AI400" s="21">
        <f t="shared" si="41"/>
        <v>0.94804376416660985</v>
      </c>
      <c r="AJ400" s="26" t="str">
        <f t="shared" si="42"/>
        <v>85% a 100%</v>
      </c>
      <c r="AK400" s="6">
        <v>6343159.29</v>
      </c>
      <c r="AL400" s="6">
        <v>6013592.6099999985</v>
      </c>
      <c r="AM400" s="5" t="s">
        <v>1234</v>
      </c>
      <c r="AN400" s="5" t="s">
        <v>653</v>
      </c>
      <c r="AO400" s="5" t="s">
        <v>1042</v>
      </c>
      <c r="AP400" s="5" t="s">
        <v>852</v>
      </c>
      <c r="AQ400" s="5" t="s">
        <v>268</v>
      </c>
      <c r="AR400" s="5" t="s">
        <v>549</v>
      </c>
      <c r="AS400" s="7">
        <v>44589.681446759299</v>
      </c>
      <c r="AT400" s="10"/>
    </row>
    <row r="401" spans="1:46" s="1" customFormat="1" ht="50" customHeight="1">
      <c r="A401" s="9">
        <v>2021</v>
      </c>
      <c r="B401" s="5" t="s">
        <v>1553</v>
      </c>
      <c r="C401" s="5" t="str">
        <f>VLOOKUP(Tabla1[[#This Row],[RUC]],[1]ENTIDADES!$A$2:$I$191,2,0)</f>
        <v>SIN GABINETE</v>
      </c>
      <c r="D401" s="5" t="s">
        <v>1196</v>
      </c>
      <c r="E401" s="5" t="str">
        <f>VLOOKUP(Tabla1[[#This Row],[RUC]],[1]ENTIDADES!$A$2:$I$191,4,0)</f>
        <v>ZONA 5</v>
      </c>
      <c r="F401" s="5" t="s">
        <v>1328</v>
      </c>
      <c r="G401" s="5" t="s">
        <v>318</v>
      </c>
      <c r="H401" s="29" t="s">
        <v>2771</v>
      </c>
      <c r="I401" s="5">
        <v>1</v>
      </c>
      <c r="J401" s="4">
        <v>1</v>
      </c>
      <c r="K401" s="5" t="s">
        <v>55</v>
      </c>
      <c r="L401" s="5" t="s">
        <v>2773</v>
      </c>
      <c r="M401" s="4">
        <v>7</v>
      </c>
      <c r="N401" s="5" t="s">
        <v>1823</v>
      </c>
      <c r="O401" s="5" t="s">
        <v>146</v>
      </c>
      <c r="P401" s="5" t="s">
        <v>227</v>
      </c>
      <c r="Q401" s="6">
        <v>1447</v>
      </c>
      <c r="R401" s="6">
        <v>200</v>
      </c>
      <c r="S401" s="6">
        <v>610</v>
      </c>
      <c r="T401" s="6">
        <v>0</v>
      </c>
      <c r="U401" s="6">
        <v>640</v>
      </c>
      <c r="V401" s="6">
        <v>1450</v>
      </c>
      <c r="W401" s="6">
        <v>208</v>
      </c>
      <c r="X401" s="6">
        <v>98</v>
      </c>
      <c r="Y401" s="6">
        <v>81</v>
      </c>
      <c r="Z401" s="6">
        <v>490</v>
      </c>
      <c r="AA401" s="6">
        <v>877</v>
      </c>
      <c r="AB401" s="21">
        <f t="shared" si="37"/>
        <v>0.60482758620689658</v>
      </c>
      <c r="AC401" s="23">
        <f t="shared" si="38"/>
        <v>0.60482758620689658</v>
      </c>
      <c r="AD401" s="24" t="str">
        <f t="shared" si="39"/>
        <v>0% a 69,99%</v>
      </c>
      <c r="AE401" s="26" t="str">
        <f t="shared" si="40"/>
        <v>096853343000182</v>
      </c>
      <c r="AF401" s="26" t="str">
        <f>VLOOKUP(Tabla1[[#This Row],[RUC PROGRAMAS]],Tabla13[[RUC PROGRAMAS]:[Codificado Reportado
USD]],1,0)</f>
        <v>096853343000182</v>
      </c>
      <c r="AG401" s="6">
        <v>14216824.84</v>
      </c>
      <c r="AH401" s="6">
        <v>13812789.24</v>
      </c>
      <c r="AI401" s="21">
        <f t="shared" si="41"/>
        <v>0.9715804615624708</v>
      </c>
      <c r="AJ401" s="26" t="str">
        <f t="shared" si="42"/>
        <v>85% a 100%</v>
      </c>
      <c r="AK401" s="6">
        <v>14216824.839999998</v>
      </c>
      <c r="AL401" s="6">
        <v>13812789.239999998</v>
      </c>
      <c r="AM401" s="5" t="s">
        <v>1978</v>
      </c>
      <c r="AN401" s="5" t="s">
        <v>2411</v>
      </c>
      <c r="AO401" s="5" t="s">
        <v>1507</v>
      </c>
      <c r="AP401" s="5" t="s">
        <v>235</v>
      </c>
      <c r="AQ401" s="5" t="s">
        <v>268</v>
      </c>
      <c r="AR401" s="5" t="s">
        <v>549</v>
      </c>
      <c r="AS401" s="7">
        <v>44589.686099537001</v>
      </c>
      <c r="AT401" s="10"/>
    </row>
    <row r="402" spans="1:46" s="1" customFormat="1" ht="50" customHeight="1">
      <c r="A402" s="9">
        <v>2021</v>
      </c>
      <c r="B402" s="5" t="s">
        <v>1553</v>
      </c>
      <c r="C402" s="5" t="str">
        <f>VLOOKUP(Tabla1[[#This Row],[RUC]],[1]ENTIDADES!$A$2:$I$191,2,0)</f>
        <v>SIN GABINETE</v>
      </c>
      <c r="D402" s="5" t="s">
        <v>1196</v>
      </c>
      <c r="E402" s="5" t="str">
        <f>VLOOKUP(Tabla1[[#This Row],[RUC]],[1]ENTIDADES!$A$2:$I$191,4,0)</f>
        <v>ZONA 5</v>
      </c>
      <c r="F402" s="5" t="s">
        <v>2578</v>
      </c>
      <c r="G402" s="5" t="s">
        <v>1455</v>
      </c>
      <c r="H402" s="29" t="s">
        <v>2771</v>
      </c>
      <c r="I402" s="5">
        <v>2</v>
      </c>
      <c r="J402" s="4">
        <v>5</v>
      </c>
      <c r="K402" s="5" t="s">
        <v>2608</v>
      </c>
      <c r="L402" s="5" t="s">
        <v>2773</v>
      </c>
      <c r="M402" s="4">
        <v>7</v>
      </c>
      <c r="N402" s="5" t="s">
        <v>1823</v>
      </c>
      <c r="O402" s="5" t="s">
        <v>1476</v>
      </c>
      <c r="P402" s="5" t="s">
        <v>227</v>
      </c>
      <c r="Q402" s="6">
        <v>0</v>
      </c>
      <c r="R402" s="6">
        <v>0</v>
      </c>
      <c r="S402" s="6">
        <v>0</v>
      </c>
      <c r="T402" s="6">
        <v>0</v>
      </c>
      <c r="U402" s="6">
        <v>34</v>
      </c>
      <c r="V402" s="6">
        <v>34</v>
      </c>
      <c r="W402" s="6">
        <v>0</v>
      </c>
      <c r="X402" s="6">
        <v>0</v>
      </c>
      <c r="Y402" s="6">
        <v>0</v>
      </c>
      <c r="Z402" s="6">
        <v>34</v>
      </c>
      <c r="AA402" s="6">
        <v>34</v>
      </c>
      <c r="AB402" s="21">
        <f t="shared" si="37"/>
        <v>1</v>
      </c>
      <c r="AC402" s="23">
        <f t="shared" si="38"/>
        <v>1</v>
      </c>
      <c r="AD402" s="24" t="str">
        <f t="shared" si="39"/>
        <v>85% a 100%</v>
      </c>
      <c r="AE402" s="26" t="str">
        <f t="shared" si="40"/>
        <v>096853343000183</v>
      </c>
      <c r="AF402" s="26" t="str">
        <f>VLOOKUP(Tabla1[[#This Row],[RUC PROGRAMAS]],Tabla13[[RUC PROGRAMAS]:[Codificado Reportado
USD]],1,0)</f>
        <v>096853343000183</v>
      </c>
      <c r="AG402" s="6">
        <v>1225897.47</v>
      </c>
      <c r="AH402" s="6">
        <v>455738.53</v>
      </c>
      <c r="AI402" s="21">
        <f t="shared" si="41"/>
        <v>0.37175909172893556</v>
      </c>
      <c r="AJ402" s="26" t="str">
        <f t="shared" si="42"/>
        <v>0% a 69,99%</v>
      </c>
      <c r="AK402" s="6">
        <v>1225897.47</v>
      </c>
      <c r="AL402" s="6">
        <v>455738.53</v>
      </c>
      <c r="AM402" s="5" t="s">
        <v>1470</v>
      </c>
      <c r="AN402" s="5" t="s">
        <v>1470</v>
      </c>
      <c r="AO402" s="5" t="s">
        <v>1140</v>
      </c>
      <c r="AP402" s="5" t="s">
        <v>2196</v>
      </c>
      <c r="AQ402" s="5" t="s">
        <v>268</v>
      </c>
      <c r="AR402" s="5" t="s">
        <v>549</v>
      </c>
      <c r="AS402" s="7">
        <v>44589.686481481498</v>
      </c>
      <c r="AT402" s="10"/>
    </row>
    <row r="403" spans="1:46" s="1" customFormat="1" ht="50" customHeight="1">
      <c r="A403" s="9">
        <v>2021</v>
      </c>
      <c r="B403" s="5" t="s">
        <v>1553</v>
      </c>
      <c r="C403" s="5" t="str">
        <f>VLOOKUP(Tabla1[[#This Row],[RUC]],[1]ENTIDADES!$A$2:$I$191,2,0)</f>
        <v>SIN GABINETE</v>
      </c>
      <c r="D403" s="5" t="s">
        <v>1196</v>
      </c>
      <c r="E403" s="5" t="str">
        <f>VLOOKUP(Tabla1[[#This Row],[RUC]],[1]ENTIDADES!$A$2:$I$191,4,0)</f>
        <v>ZONA 5</v>
      </c>
      <c r="F403" s="5" t="s">
        <v>836</v>
      </c>
      <c r="G403" s="5" t="s">
        <v>2119</v>
      </c>
      <c r="H403" s="29" t="s">
        <v>2771</v>
      </c>
      <c r="I403" s="5">
        <v>2</v>
      </c>
      <c r="J403" s="4">
        <v>5</v>
      </c>
      <c r="K403" s="5" t="s">
        <v>2608</v>
      </c>
      <c r="L403" s="5" t="s">
        <v>2773</v>
      </c>
      <c r="M403" s="4">
        <v>7</v>
      </c>
      <c r="N403" s="5" t="s">
        <v>1823</v>
      </c>
      <c r="O403" s="5" t="s">
        <v>967</v>
      </c>
      <c r="P403" s="5" t="s">
        <v>227</v>
      </c>
      <c r="Q403" s="6">
        <v>19</v>
      </c>
      <c r="R403" s="6">
        <v>0</v>
      </c>
      <c r="S403" s="6">
        <v>1</v>
      </c>
      <c r="T403" s="6">
        <v>0</v>
      </c>
      <c r="U403" s="6">
        <v>5</v>
      </c>
      <c r="V403" s="6">
        <v>6</v>
      </c>
      <c r="W403" s="6">
        <v>0</v>
      </c>
      <c r="X403" s="6">
        <v>1</v>
      </c>
      <c r="Y403" s="6">
        <v>0</v>
      </c>
      <c r="Z403" s="6">
        <v>5</v>
      </c>
      <c r="AA403" s="6">
        <v>6</v>
      </c>
      <c r="AB403" s="21">
        <f t="shared" si="37"/>
        <v>1</v>
      </c>
      <c r="AC403" s="23">
        <f t="shared" si="38"/>
        <v>1</v>
      </c>
      <c r="AD403" s="24" t="str">
        <f t="shared" si="39"/>
        <v>85% a 100%</v>
      </c>
      <c r="AE403" s="26" t="str">
        <f t="shared" si="40"/>
        <v>096853343000184</v>
      </c>
      <c r="AF403" s="26" t="str">
        <f>VLOOKUP(Tabla1[[#This Row],[RUC PROGRAMAS]],Tabla13[[RUC PROGRAMAS]:[Codificado Reportado
USD]],1,0)</f>
        <v>096853343000184</v>
      </c>
      <c r="AG403" s="6">
        <v>204814.9</v>
      </c>
      <c r="AH403" s="6">
        <v>202768.9</v>
      </c>
      <c r="AI403" s="21">
        <f t="shared" si="41"/>
        <v>0.99001049240069938</v>
      </c>
      <c r="AJ403" s="26" t="str">
        <f t="shared" si="42"/>
        <v>85% a 100%</v>
      </c>
      <c r="AK403" s="6">
        <v>204814.90000000002</v>
      </c>
      <c r="AL403" s="6">
        <v>202768.9</v>
      </c>
      <c r="AM403" s="5" t="s">
        <v>1470</v>
      </c>
      <c r="AN403" s="5" t="s">
        <v>1313</v>
      </c>
      <c r="AO403" s="5" t="s">
        <v>90</v>
      </c>
      <c r="AP403" s="5" t="s">
        <v>597</v>
      </c>
      <c r="AQ403" s="5" t="s">
        <v>268</v>
      </c>
      <c r="AR403" s="5" t="s">
        <v>549</v>
      </c>
      <c r="AS403" s="7">
        <v>44589.693009259303</v>
      </c>
      <c r="AT403" s="10"/>
    </row>
    <row r="404" spans="1:46" s="1" customFormat="1" ht="50" customHeight="1">
      <c r="A404" s="9">
        <v>2021</v>
      </c>
      <c r="B404" s="5" t="s">
        <v>2481</v>
      </c>
      <c r="C404" s="5" t="str">
        <f>VLOOKUP(Tabla1[[#This Row],[RUC]],[1]ENTIDADES!$A$2:$I$191,2,0)</f>
        <v>SIN GABINETE</v>
      </c>
      <c r="D404" s="5" t="s">
        <v>1533</v>
      </c>
      <c r="E404" s="5" t="str">
        <f>VLOOKUP(Tabla1[[#This Row],[RUC]],[1]ENTIDADES!$A$2:$I$191,4,0)</f>
        <v>ZONA 4</v>
      </c>
      <c r="F404" s="5" t="s">
        <v>2219</v>
      </c>
      <c r="G404" s="5" t="s">
        <v>739</v>
      </c>
      <c r="H404" s="29" t="s">
        <v>2770</v>
      </c>
      <c r="I404" s="5">
        <v>3</v>
      </c>
      <c r="J404" s="4">
        <v>7</v>
      </c>
      <c r="K404" s="5" t="s">
        <v>2274</v>
      </c>
      <c r="L404" s="5" t="s">
        <v>2776</v>
      </c>
      <c r="M404" s="4">
        <v>14</v>
      </c>
      <c r="N404" s="5" t="s">
        <v>2573</v>
      </c>
      <c r="O404" s="5" t="s">
        <v>1380</v>
      </c>
      <c r="P404" s="5" t="s">
        <v>491</v>
      </c>
      <c r="Q404" s="6">
        <v>85.34</v>
      </c>
      <c r="R404" s="6">
        <v>25</v>
      </c>
      <c r="S404" s="6">
        <v>25</v>
      </c>
      <c r="T404" s="6">
        <v>25</v>
      </c>
      <c r="U404" s="6">
        <v>25</v>
      </c>
      <c r="V404" s="6">
        <v>100</v>
      </c>
      <c r="W404" s="6">
        <v>25</v>
      </c>
      <c r="X404" s="6">
        <v>31.95</v>
      </c>
      <c r="Y404" s="6">
        <v>18.05</v>
      </c>
      <c r="Z404" s="6">
        <v>10.37</v>
      </c>
      <c r="AA404" s="6">
        <v>85.37</v>
      </c>
      <c r="AB404" s="21">
        <f t="shared" si="37"/>
        <v>0.85370000000000001</v>
      </c>
      <c r="AC404" s="23">
        <f t="shared" si="38"/>
        <v>0.85370000000000001</v>
      </c>
      <c r="AD404" s="24" t="str">
        <f t="shared" si="39"/>
        <v>85% a 100%</v>
      </c>
      <c r="AE404" s="26" t="str">
        <f t="shared" si="40"/>
        <v>136003135000101</v>
      </c>
      <c r="AF404" s="26" t="str">
        <f>VLOOKUP(Tabla1[[#This Row],[RUC PROGRAMAS]],Tabla13[[RUC PROGRAMAS]:[Codificado Reportado
USD]],1,0)</f>
        <v>136003135000101</v>
      </c>
      <c r="AG404" s="6">
        <v>5882397.1699999999</v>
      </c>
      <c r="AH404" s="6">
        <v>5352229.7699999996</v>
      </c>
      <c r="AI404" s="21">
        <f t="shared" si="41"/>
        <v>0.90987221966176757</v>
      </c>
      <c r="AJ404" s="26" t="str">
        <f t="shared" si="42"/>
        <v>85% a 100%</v>
      </c>
      <c r="AK404" s="6">
        <v>5861221.1400000015</v>
      </c>
      <c r="AL404" s="6">
        <v>4819036.9500000011</v>
      </c>
      <c r="AM404" s="5" t="s">
        <v>565</v>
      </c>
      <c r="AN404" s="5" t="s">
        <v>886</v>
      </c>
      <c r="AO404" s="5" t="s">
        <v>1806</v>
      </c>
      <c r="AP404" s="5" t="s">
        <v>679</v>
      </c>
      <c r="AQ404" s="5" t="s">
        <v>511</v>
      </c>
      <c r="AR404" s="5" t="s">
        <v>2316</v>
      </c>
      <c r="AS404" s="7">
        <v>44592.742175925901</v>
      </c>
      <c r="AT404" s="11">
        <v>44591.796192129601</v>
      </c>
    </row>
    <row r="405" spans="1:46" s="1" customFormat="1" ht="50" customHeight="1">
      <c r="A405" s="9">
        <v>2021</v>
      </c>
      <c r="B405" s="5" t="s">
        <v>2481</v>
      </c>
      <c r="C405" s="5" t="str">
        <f>VLOOKUP(Tabla1[[#This Row],[RUC]],[1]ENTIDADES!$A$2:$I$191,2,0)</f>
        <v>SIN GABINETE</v>
      </c>
      <c r="D405" s="5" t="s">
        <v>1533</v>
      </c>
      <c r="E405" s="5" t="str">
        <f>VLOOKUP(Tabla1[[#This Row],[RUC]],[1]ENTIDADES!$A$2:$I$191,4,0)</f>
        <v>ZONA 4</v>
      </c>
      <c r="F405" s="5" t="s">
        <v>1328</v>
      </c>
      <c r="G405" s="5" t="s">
        <v>318</v>
      </c>
      <c r="H405" s="29" t="s">
        <v>2771</v>
      </c>
      <c r="I405" s="5">
        <v>1</v>
      </c>
      <c r="J405" s="4">
        <v>1</v>
      </c>
      <c r="K405" s="5" t="s">
        <v>55</v>
      </c>
      <c r="L405" s="5" t="s">
        <v>2773</v>
      </c>
      <c r="M405" s="4">
        <v>7</v>
      </c>
      <c r="N405" s="5" t="s">
        <v>1823</v>
      </c>
      <c r="O405" s="5" t="s">
        <v>1984</v>
      </c>
      <c r="P405" s="5" t="s">
        <v>2521</v>
      </c>
      <c r="Q405" s="6">
        <v>734</v>
      </c>
      <c r="R405" s="6">
        <v>45</v>
      </c>
      <c r="S405" s="6">
        <v>0</v>
      </c>
      <c r="T405" s="6">
        <v>50</v>
      </c>
      <c r="U405" s="6">
        <v>500</v>
      </c>
      <c r="V405" s="6">
        <v>595</v>
      </c>
      <c r="W405" s="6">
        <v>45</v>
      </c>
      <c r="X405" s="6">
        <v>536</v>
      </c>
      <c r="Y405" s="6">
        <v>30</v>
      </c>
      <c r="Z405" s="6">
        <v>132</v>
      </c>
      <c r="AA405" s="6">
        <v>743</v>
      </c>
      <c r="AB405" s="21">
        <f t="shared" si="37"/>
        <v>1.2487394957983193</v>
      </c>
      <c r="AC405" s="23">
        <f t="shared" si="38"/>
        <v>1</v>
      </c>
      <c r="AD405" s="24" t="str">
        <f t="shared" si="39"/>
        <v>85% a 100%</v>
      </c>
      <c r="AE405" s="26" t="str">
        <f t="shared" si="40"/>
        <v>136003135000182</v>
      </c>
      <c r="AF405" s="26" t="str">
        <f>VLOOKUP(Tabla1[[#This Row],[RUC PROGRAMAS]],Tabla13[[RUC PROGRAMAS]:[Codificado Reportado
USD]],1,0)</f>
        <v>136003135000182</v>
      </c>
      <c r="AG405" s="6">
        <v>9237745.2100000009</v>
      </c>
      <c r="AH405" s="6">
        <v>8872655.5299999993</v>
      </c>
      <c r="AI405" s="21">
        <f t="shared" si="41"/>
        <v>0.96047848563686444</v>
      </c>
      <c r="AJ405" s="26" t="str">
        <f t="shared" si="42"/>
        <v>85% a 100%</v>
      </c>
      <c r="AK405" s="6">
        <v>9605021.620000001</v>
      </c>
      <c r="AL405" s="6">
        <v>9466590.6500000004</v>
      </c>
      <c r="AM405" s="5" t="s">
        <v>176</v>
      </c>
      <c r="AN405" s="5" t="s">
        <v>2152</v>
      </c>
      <c r="AO405" s="5" t="s">
        <v>1928</v>
      </c>
      <c r="AP405" s="5" t="s">
        <v>547</v>
      </c>
      <c r="AQ405" s="5" t="s">
        <v>511</v>
      </c>
      <c r="AR405" s="5" t="s">
        <v>2316</v>
      </c>
      <c r="AS405" s="7">
        <v>44592.742523148103</v>
      </c>
      <c r="AT405" s="11">
        <v>44591.729166666701</v>
      </c>
    </row>
    <row r="406" spans="1:46" s="1" customFormat="1" ht="50" customHeight="1">
      <c r="A406" s="9">
        <v>2021</v>
      </c>
      <c r="B406" s="5" t="s">
        <v>2481</v>
      </c>
      <c r="C406" s="5" t="str">
        <f>VLOOKUP(Tabla1[[#This Row],[RUC]],[1]ENTIDADES!$A$2:$I$191,2,0)</f>
        <v>SIN GABINETE</v>
      </c>
      <c r="D406" s="5" t="s">
        <v>1533</v>
      </c>
      <c r="E406" s="5" t="str">
        <f>VLOOKUP(Tabla1[[#This Row],[RUC]],[1]ENTIDADES!$A$2:$I$191,4,0)</f>
        <v>ZONA 4</v>
      </c>
      <c r="F406" s="5" t="s">
        <v>2578</v>
      </c>
      <c r="G406" s="5" t="s">
        <v>1455</v>
      </c>
      <c r="H406" s="29" t="s">
        <v>2771</v>
      </c>
      <c r="I406" s="5">
        <v>2</v>
      </c>
      <c r="J406" s="4">
        <v>5</v>
      </c>
      <c r="K406" s="5" t="s">
        <v>2608</v>
      </c>
      <c r="L406" s="5" t="s">
        <v>2773</v>
      </c>
      <c r="M406" s="4">
        <v>7</v>
      </c>
      <c r="N406" s="5" t="s">
        <v>1823</v>
      </c>
      <c r="O406" s="5" t="s">
        <v>2755</v>
      </c>
      <c r="P406" s="5" t="s">
        <v>2521</v>
      </c>
      <c r="Q406" s="6">
        <v>26</v>
      </c>
      <c r="R406" s="6">
        <v>0</v>
      </c>
      <c r="S406" s="6">
        <v>0</v>
      </c>
      <c r="T406" s="6">
        <v>10</v>
      </c>
      <c r="U406" s="6">
        <v>18</v>
      </c>
      <c r="V406" s="6">
        <v>28</v>
      </c>
      <c r="W406" s="6">
        <v>0</v>
      </c>
      <c r="X406" s="6">
        <v>0</v>
      </c>
      <c r="Y406" s="6">
        <v>4</v>
      </c>
      <c r="Z406" s="6">
        <v>16</v>
      </c>
      <c r="AA406" s="6">
        <v>20</v>
      </c>
      <c r="AB406" s="21">
        <f t="shared" si="37"/>
        <v>0.7142857142857143</v>
      </c>
      <c r="AC406" s="23">
        <f t="shared" si="38"/>
        <v>0.7142857142857143</v>
      </c>
      <c r="AD406" s="24" t="str">
        <f t="shared" si="39"/>
        <v>70% a 84,99%</v>
      </c>
      <c r="AE406" s="26" t="str">
        <f t="shared" si="40"/>
        <v>136003135000183</v>
      </c>
      <c r="AF406" s="26" t="str">
        <f>VLOOKUP(Tabla1[[#This Row],[RUC PROGRAMAS]],Tabla13[[RUC PROGRAMAS]:[Codificado Reportado
USD]],1,0)</f>
        <v>136003135000183</v>
      </c>
      <c r="AG406" s="6">
        <v>434416.85</v>
      </c>
      <c r="AH406" s="6">
        <v>228019.05</v>
      </c>
      <c r="AI406" s="21">
        <f t="shared" si="41"/>
        <v>0.52488537219493214</v>
      </c>
      <c r="AJ406" s="26" t="str">
        <f t="shared" si="42"/>
        <v>0% a 69,99%</v>
      </c>
      <c r="AK406" s="6">
        <v>275682.02999999997</v>
      </c>
      <c r="AL406" s="6">
        <v>167102.21</v>
      </c>
      <c r="AM406" s="5" t="s">
        <v>1802</v>
      </c>
      <c r="AN406" s="5" t="s">
        <v>669</v>
      </c>
      <c r="AO406" s="5" t="s">
        <v>546</v>
      </c>
      <c r="AP406" s="5" t="s">
        <v>2622</v>
      </c>
      <c r="AQ406" s="5" t="s">
        <v>511</v>
      </c>
      <c r="AR406" s="5" t="s">
        <v>2316</v>
      </c>
      <c r="AS406" s="7">
        <v>44592.742800925902</v>
      </c>
      <c r="AT406" s="11">
        <v>44591.837187500001</v>
      </c>
    </row>
    <row r="407" spans="1:46" s="1" customFormat="1" ht="50" customHeight="1">
      <c r="A407" s="9">
        <v>2021</v>
      </c>
      <c r="B407" s="5" t="s">
        <v>2481</v>
      </c>
      <c r="C407" s="5" t="str">
        <f>VLOOKUP(Tabla1[[#This Row],[RUC]],[1]ENTIDADES!$A$2:$I$191,2,0)</f>
        <v>SIN GABINETE</v>
      </c>
      <c r="D407" s="5" t="s">
        <v>1533</v>
      </c>
      <c r="E407" s="5" t="str">
        <f>VLOOKUP(Tabla1[[#This Row],[RUC]],[1]ENTIDADES!$A$2:$I$191,4,0)</f>
        <v>ZONA 4</v>
      </c>
      <c r="F407" s="5" t="s">
        <v>836</v>
      </c>
      <c r="G407" s="5" t="s">
        <v>2119</v>
      </c>
      <c r="H407" s="29" t="s">
        <v>2771</v>
      </c>
      <c r="I407" s="5">
        <v>2</v>
      </c>
      <c r="J407" s="4">
        <v>5</v>
      </c>
      <c r="K407" s="5" t="s">
        <v>2608</v>
      </c>
      <c r="L407" s="5" t="s">
        <v>2773</v>
      </c>
      <c r="M407" s="4">
        <v>7</v>
      </c>
      <c r="N407" s="5" t="s">
        <v>1823</v>
      </c>
      <c r="O407" s="5" t="s">
        <v>273</v>
      </c>
      <c r="P407" s="5" t="s">
        <v>2521</v>
      </c>
      <c r="Q407" s="6">
        <v>16</v>
      </c>
      <c r="R407" s="6">
        <v>0</v>
      </c>
      <c r="S407" s="6">
        <v>0</v>
      </c>
      <c r="T407" s="6">
        <v>8</v>
      </c>
      <c r="U407" s="6">
        <v>12</v>
      </c>
      <c r="V407" s="6">
        <v>20</v>
      </c>
      <c r="W407" s="6">
        <v>0</v>
      </c>
      <c r="X407" s="6">
        <v>0</v>
      </c>
      <c r="Y407" s="6">
        <v>8</v>
      </c>
      <c r="Z407" s="6">
        <v>12</v>
      </c>
      <c r="AA407" s="6">
        <v>20</v>
      </c>
      <c r="AB407" s="21">
        <f t="shared" si="37"/>
        <v>1</v>
      </c>
      <c r="AC407" s="23">
        <f t="shared" si="38"/>
        <v>1</v>
      </c>
      <c r="AD407" s="24" t="str">
        <f t="shared" si="39"/>
        <v>85% a 100%</v>
      </c>
      <c r="AE407" s="26" t="str">
        <f t="shared" si="40"/>
        <v>136003135000184</v>
      </c>
      <c r="AF407" s="26" t="str">
        <f>VLOOKUP(Tabla1[[#This Row],[RUC PROGRAMAS]],Tabla13[[RUC PROGRAMAS]:[Codificado Reportado
USD]],1,0)</f>
        <v>136003135000184</v>
      </c>
      <c r="AG407" s="6">
        <v>234584.8</v>
      </c>
      <c r="AH407" s="6">
        <v>8363.16</v>
      </c>
      <c r="AI407" s="21">
        <f t="shared" si="41"/>
        <v>3.5650903212825387E-2</v>
      </c>
      <c r="AJ407" s="26" t="str">
        <f t="shared" si="42"/>
        <v>0% a 69,99%</v>
      </c>
      <c r="AK407" s="6">
        <v>47219.240000000005</v>
      </c>
      <c r="AL407" s="6">
        <v>8537.7000000000007</v>
      </c>
      <c r="AM407" s="5" t="s">
        <v>84</v>
      </c>
      <c r="AN407" s="5" t="s">
        <v>2686</v>
      </c>
      <c r="AO407" s="5" t="s">
        <v>2105</v>
      </c>
      <c r="AP407" s="5" t="s">
        <v>1702</v>
      </c>
      <c r="AQ407" s="5" t="s">
        <v>511</v>
      </c>
      <c r="AR407" s="5" t="s">
        <v>2316</v>
      </c>
      <c r="AS407" s="7">
        <v>44592.743645833303</v>
      </c>
      <c r="AT407" s="11">
        <v>44592.6078009259</v>
      </c>
    </row>
    <row r="408" spans="1:46" s="1" customFormat="1" ht="50" customHeight="1">
      <c r="A408" s="9">
        <v>2021</v>
      </c>
      <c r="B408" s="5" t="s">
        <v>2704</v>
      </c>
      <c r="C408" s="5" t="str">
        <f>VLOOKUP(Tabla1[[#This Row],[RUC]],[1]ENTIDADES!$A$2:$I$191,2,0)</f>
        <v>SIN GABINETE</v>
      </c>
      <c r="D408" s="5" t="s">
        <v>1316</v>
      </c>
      <c r="E408" s="5" t="str">
        <f>VLOOKUP(Tabla1[[#This Row],[RUC]],[1]ENTIDADES!$A$2:$I$191,4,0)</f>
        <v>ZONA 5</v>
      </c>
      <c r="F408" s="5" t="s">
        <v>2219</v>
      </c>
      <c r="G408" s="5" t="s">
        <v>739</v>
      </c>
      <c r="H408" s="29" t="s">
        <v>2770</v>
      </c>
      <c r="I408" s="5">
        <v>3</v>
      </c>
      <c r="J408" s="4">
        <v>7</v>
      </c>
      <c r="K408" s="5" t="s">
        <v>2274</v>
      </c>
      <c r="L408" s="5" t="s">
        <v>2773</v>
      </c>
      <c r="M408" s="4">
        <v>7</v>
      </c>
      <c r="N408" s="5" t="s">
        <v>1823</v>
      </c>
      <c r="O408" s="5" t="s">
        <v>1380</v>
      </c>
      <c r="P408" s="5" t="s">
        <v>491</v>
      </c>
      <c r="Q408" s="6">
        <v>95</v>
      </c>
      <c r="R408" s="6">
        <v>20</v>
      </c>
      <c r="S408" s="6">
        <v>20</v>
      </c>
      <c r="T408" s="6">
        <v>25</v>
      </c>
      <c r="U408" s="6">
        <v>30</v>
      </c>
      <c r="V408" s="6">
        <v>95</v>
      </c>
      <c r="W408" s="6">
        <v>28.08</v>
      </c>
      <c r="X408" s="6">
        <v>15</v>
      </c>
      <c r="Y408" s="6">
        <v>25.29</v>
      </c>
      <c r="Z408" s="6">
        <v>31.63</v>
      </c>
      <c r="AA408" s="6">
        <v>100</v>
      </c>
      <c r="AB408" s="21">
        <f t="shared" si="37"/>
        <v>1.0526315789473684</v>
      </c>
      <c r="AC408" s="23">
        <f t="shared" si="38"/>
        <v>1</v>
      </c>
      <c r="AD408" s="24" t="str">
        <f t="shared" si="39"/>
        <v>85% a 100%</v>
      </c>
      <c r="AE408" s="26" t="str">
        <f t="shared" si="40"/>
        <v>096855974000101</v>
      </c>
      <c r="AF408" s="26" t="str">
        <f>VLOOKUP(Tabla1[[#This Row],[RUC PROGRAMAS]],Tabla13[[RUC PROGRAMAS]:[Codificado Reportado
USD]],1,0)</f>
        <v>096855974000101</v>
      </c>
      <c r="AG408" s="6">
        <v>3715697.88</v>
      </c>
      <c r="AH408" s="6">
        <v>3695771.68</v>
      </c>
      <c r="AI408" s="21">
        <f t="shared" si="41"/>
        <v>0.9946372927392042</v>
      </c>
      <c r="AJ408" s="26" t="str">
        <f t="shared" si="42"/>
        <v>85% a 100%</v>
      </c>
      <c r="AK408" s="6">
        <v>3715697.88</v>
      </c>
      <c r="AL408" s="6">
        <v>3695771.6799999997</v>
      </c>
      <c r="AM408" s="5" t="s">
        <v>1458</v>
      </c>
      <c r="AN408" s="5" t="s">
        <v>12</v>
      </c>
      <c r="AO408" s="5" t="s">
        <v>1541</v>
      </c>
      <c r="AP408" s="5" t="s">
        <v>155</v>
      </c>
      <c r="AQ408" s="5" t="s">
        <v>2318</v>
      </c>
      <c r="AR408" s="5" t="s">
        <v>2318</v>
      </c>
      <c r="AS408" s="7">
        <v>44591.7897800926</v>
      </c>
      <c r="AT408" s="11">
        <v>44591.787118055603</v>
      </c>
    </row>
    <row r="409" spans="1:46" s="1" customFormat="1" ht="50" customHeight="1">
      <c r="A409" s="9">
        <v>2021</v>
      </c>
      <c r="B409" s="5" t="s">
        <v>2704</v>
      </c>
      <c r="C409" s="5" t="str">
        <f>VLOOKUP(Tabla1[[#This Row],[RUC]],[1]ENTIDADES!$A$2:$I$191,2,0)</f>
        <v>SIN GABINETE</v>
      </c>
      <c r="D409" s="5" t="s">
        <v>1316</v>
      </c>
      <c r="E409" s="5" t="str">
        <f>VLOOKUP(Tabla1[[#This Row],[RUC]],[1]ENTIDADES!$A$2:$I$191,4,0)</f>
        <v>ZONA 5</v>
      </c>
      <c r="F409" s="5" t="s">
        <v>1328</v>
      </c>
      <c r="G409" s="5" t="s">
        <v>318</v>
      </c>
      <c r="H409" s="29" t="s">
        <v>2771</v>
      </c>
      <c r="I409" s="5">
        <v>1</v>
      </c>
      <c r="J409" s="4">
        <v>1</v>
      </c>
      <c r="K409" s="5" t="s">
        <v>55</v>
      </c>
      <c r="L409" s="5" t="s">
        <v>2773</v>
      </c>
      <c r="M409" s="4">
        <v>7</v>
      </c>
      <c r="N409" s="5" t="s">
        <v>1823</v>
      </c>
      <c r="O409" s="5" t="s">
        <v>38</v>
      </c>
      <c r="P409" s="5" t="s">
        <v>491</v>
      </c>
      <c r="Q409" s="6">
        <v>20</v>
      </c>
      <c r="R409" s="6">
        <v>0</v>
      </c>
      <c r="S409" s="6">
        <v>0</v>
      </c>
      <c r="T409" s="6">
        <v>0</v>
      </c>
      <c r="U409" s="6">
        <v>25</v>
      </c>
      <c r="V409" s="6">
        <v>25</v>
      </c>
      <c r="W409" s="6">
        <v>0</v>
      </c>
      <c r="X409" s="6">
        <v>0</v>
      </c>
      <c r="Y409" s="6">
        <v>0</v>
      </c>
      <c r="Z409" s="6">
        <v>30</v>
      </c>
      <c r="AA409" s="6">
        <v>30</v>
      </c>
      <c r="AB409" s="21">
        <f t="shared" si="37"/>
        <v>1.2</v>
      </c>
      <c r="AC409" s="23">
        <f t="shared" si="38"/>
        <v>1</v>
      </c>
      <c r="AD409" s="24" t="str">
        <f t="shared" si="39"/>
        <v>85% a 100%</v>
      </c>
      <c r="AE409" s="26" t="str">
        <f t="shared" si="40"/>
        <v>096855974000182</v>
      </c>
      <c r="AF409" s="26" t="str">
        <f>VLOOKUP(Tabla1[[#This Row],[RUC PROGRAMAS]],Tabla13[[RUC PROGRAMAS]:[Codificado Reportado
USD]],1,0)</f>
        <v>096855974000182</v>
      </c>
      <c r="AG409" s="6">
        <v>10009959.6</v>
      </c>
      <c r="AH409" s="6">
        <v>9994906.9299999997</v>
      </c>
      <c r="AI409" s="21">
        <f t="shared" si="41"/>
        <v>0.99849623069407789</v>
      </c>
      <c r="AJ409" s="26" t="str">
        <f t="shared" si="42"/>
        <v>85% a 100%</v>
      </c>
      <c r="AK409" s="6">
        <v>10009959.6</v>
      </c>
      <c r="AL409" s="6">
        <v>9994906.9300000016</v>
      </c>
      <c r="AM409" s="5" t="s">
        <v>145</v>
      </c>
      <c r="AN409" s="5" t="s">
        <v>145</v>
      </c>
      <c r="AO409" s="5" t="s">
        <v>145</v>
      </c>
      <c r="AP409" s="5" t="s">
        <v>1859</v>
      </c>
      <c r="AQ409" s="5" t="s">
        <v>2318</v>
      </c>
      <c r="AR409" s="5" t="s">
        <v>2318</v>
      </c>
      <c r="AS409" s="7">
        <v>44591.7891087963</v>
      </c>
      <c r="AT409" s="11">
        <v>44591.007442129601</v>
      </c>
    </row>
    <row r="410" spans="1:46" s="1" customFormat="1" ht="50" customHeight="1">
      <c r="A410" s="9">
        <v>2021</v>
      </c>
      <c r="B410" s="5" t="s">
        <v>2704</v>
      </c>
      <c r="C410" s="5" t="str">
        <f>VLOOKUP(Tabla1[[#This Row],[RUC]],[1]ENTIDADES!$A$2:$I$191,2,0)</f>
        <v>SIN GABINETE</v>
      </c>
      <c r="D410" s="5" t="s">
        <v>1316</v>
      </c>
      <c r="E410" s="5" t="str">
        <f>VLOOKUP(Tabla1[[#This Row],[RUC]],[1]ENTIDADES!$A$2:$I$191,4,0)</f>
        <v>ZONA 5</v>
      </c>
      <c r="F410" s="5" t="s">
        <v>2578</v>
      </c>
      <c r="G410" s="5" t="s">
        <v>1455</v>
      </c>
      <c r="H410" s="29" t="s">
        <v>2771</v>
      </c>
      <c r="I410" s="5">
        <v>2</v>
      </c>
      <c r="J410" s="4">
        <v>5</v>
      </c>
      <c r="K410" s="5" t="s">
        <v>2608</v>
      </c>
      <c r="L410" s="5" t="s">
        <v>2773</v>
      </c>
      <c r="M410" s="4">
        <v>7</v>
      </c>
      <c r="N410" s="5" t="s">
        <v>1823</v>
      </c>
      <c r="O410" s="5" t="s">
        <v>2375</v>
      </c>
      <c r="P410" s="5" t="s">
        <v>1779</v>
      </c>
      <c r="Q410" s="6">
        <v>17</v>
      </c>
      <c r="R410" s="6">
        <v>0</v>
      </c>
      <c r="S410" s="6">
        <v>0</v>
      </c>
      <c r="T410" s="6">
        <v>0</v>
      </c>
      <c r="U410" s="6">
        <v>20</v>
      </c>
      <c r="V410" s="6">
        <v>20</v>
      </c>
      <c r="W410" s="6">
        <v>0</v>
      </c>
      <c r="X410" s="6">
        <v>0</v>
      </c>
      <c r="Y410" s="6">
        <v>0</v>
      </c>
      <c r="Z410" s="6">
        <v>21</v>
      </c>
      <c r="AA410" s="6">
        <v>21</v>
      </c>
      <c r="AB410" s="21">
        <f t="shared" si="37"/>
        <v>1.05</v>
      </c>
      <c r="AC410" s="23">
        <f t="shared" si="38"/>
        <v>1</v>
      </c>
      <c r="AD410" s="24" t="str">
        <f t="shared" si="39"/>
        <v>85% a 100%</v>
      </c>
      <c r="AE410" s="26" t="str">
        <f t="shared" si="40"/>
        <v>096855974000183</v>
      </c>
      <c r="AF410" s="26" t="str">
        <f>VLOOKUP(Tabla1[[#This Row],[RUC PROGRAMAS]],Tabla13[[RUC PROGRAMAS]:[Codificado Reportado
USD]],1,0)</f>
        <v>096855974000183</v>
      </c>
      <c r="AG410" s="6">
        <v>333801.86</v>
      </c>
      <c r="AH410" s="6">
        <v>327512.42</v>
      </c>
      <c r="AI410" s="21">
        <f t="shared" si="41"/>
        <v>0.98115816370825493</v>
      </c>
      <c r="AJ410" s="26" t="str">
        <f t="shared" si="42"/>
        <v>85% a 100%</v>
      </c>
      <c r="AK410" s="6">
        <v>333801.86</v>
      </c>
      <c r="AL410" s="6">
        <v>327512.42000000004</v>
      </c>
      <c r="AM410" s="5" t="s">
        <v>1075</v>
      </c>
      <c r="AN410" s="5" t="s">
        <v>1075</v>
      </c>
      <c r="AO410" s="5" t="s">
        <v>1075</v>
      </c>
      <c r="AP410" s="5" t="s">
        <v>155</v>
      </c>
      <c r="AQ410" s="5" t="s">
        <v>2318</v>
      </c>
      <c r="AR410" s="5" t="s">
        <v>2318</v>
      </c>
      <c r="AS410" s="7">
        <v>44591.788124999999</v>
      </c>
      <c r="AT410" s="11">
        <v>44591.004351851901</v>
      </c>
    </row>
    <row r="411" spans="1:46" s="1" customFormat="1" ht="50" customHeight="1">
      <c r="A411" s="9">
        <v>2021</v>
      </c>
      <c r="B411" s="5" t="s">
        <v>2704</v>
      </c>
      <c r="C411" s="5" t="str">
        <f>VLOOKUP(Tabla1[[#This Row],[RUC]],[1]ENTIDADES!$A$2:$I$191,2,0)</f>
        <v>SIN GABINETE</v>
      </c>
      <c r="D411" s="5" t="s">
        <v>1316</v>
      </c>
      <c r="E411" s="5" t="str">
        <f>VLOOKUP(Tabla1[[#This Row],[RUC]],[1]ENTIDADES!$A$2:$I$191,4,0)</f>
        <v>ZONA 5</v>
      </c>
      <c r="F411" s="5" t="s">
        <v>836</v>
      </c>
      <c r="G411" s="5" t="s">
        <v>2119</v>
      </c>
      <c r="H411" s="29" t="s">
        <v>2771</v>
      </c>
      <c r="I411" s="5">
        <v>2</v>
      </c>
      <c r="J411" s="4">
        <v>5</v>
      </c>
      <c r="K411" s="5" t="s">
        <v>2608</v>
      </c>
      <c r="L411" s="5" t="s">
        <v>2773</v>
      </c>
      <c r="M411" s="4">
        <v>7</v>
      </c>
      <c r="N411" s="5" t="s">
        <v>1823</v>
      </c>
      <c r="O411" s="5" t="s">
        <v>843</v>
      </c>
      <c r="P411" s="5" t="s">
        <v>1779</v>
      </c>
      <c r="Q411" s="6">
        <v>17</v>
      </c>
      <c r="R411" s="6">
        <v>0</v>
      </c>
      <c r="S411" s="6">
        <v>0</v>
      </c>
      <c r="T411" s="6">
        <v>0</v>
      </c>
      <c r="U411" s="6">
        <v>20</v>
      </c>
      <c r="V411" s="6">
        <v>20</v>
      </c>
      <c r="W411" s="6">
        <v>0</v>
      </c>
      <c r="X411" s="6">
        <v>0</v>
      </c>
      <c r="Y411" s="6">
        <v>0</v>
      </c>
      <c r="Z411" s="6">
        <v>25</v>
      </c>
      <c r="AA411" s="6">
        <v>25</v>
      </c>
      <c r="AB411" s="21">
        <f t="shared" si="37"/>
        <v>1.25</v>
      </c>
      <c r="AC411" s="23">
        <f t="shared" si="38"/>
        <v>1</v>
      </c>
      <c r="AD411" s="24" t="str">
        <f t="shared" si="39"/>
        <v>85% a 100%</v>
      </c>
      <c r="AE411" s="26" t="str">
        <f t="shared" si="40"/>
        <v>096855974000184</v>
      </c>
      <c r="AF411" s="26" t="str">
        <f>VLOOKUP(Tabla1[[#This Row],[RUC PROGRAMAS]],Tabla13[[RUC PROGRAMAS]:[Codificado Reportado
USD]],1,0)</f>
        <v>096855974000184</v>
      </c>
      <c r="AG411" s="6">
        <v>0</v>
      </c>
      <c r="AH411" s="6">
        <v>0</v>
      </c>
      <c r="AI411" s="21" t="e">
        <f t="shared" si="41"/>
        <v>#DIV/0!</v>
      </c>
      <c r="AJ411" s="26" t="e">
        <f t="shared" si="42"/>
        <v>#DIV/0!</v>
      </c>
      <c r="AK411" s="6">
        <v>0</v>
      </c>
      <c r="AL411" s="6">
        <v>0</v>
      </c>
      <c r="AM411" s="5" t="s">
        <v>896</v>
      </c>
      <c r="AN411" s="5" t="s">
        <v>896</v>
      </c>
      <c r="AO411" s="5" t="s">
        <v>896</v>
      </c>
      <c r="AP411" s="5" t="s">
        <v>2116</v>
      </c>
      <c r="AQ411" s="5" t="s">
        <v>2318</v>
      </c>
      <c r="AR411" s="5" t="s">
        <v>2318</v>
      </c>
      <c r="AS411" s="7">
        <v>44587.8922453704</v>
      </c>
      <c r="AT411" s="10"/>
    </row>
    <row r="412" spans="1:46" s="1" customFormat="1" ht="50" customHeight="1">
      <c r="A412" s="9">
        <v>2021</v>
      </c>
      <c r="B412" s="5" t="s">
        <v>2662</v>
      </c>
      <c r="C412" s="5" t="str">
        <f>VLOOKUP(Tabla1[[#This Row],[RUC]],[1]ENTIDADES!$A$2:$I$191,2,0)</f>
        <v>SIN GABINETE</v>
      </c>
      <c r="D412" s="5" t="s">
        <v>648</v>
      </c>
      <c r="E412" s="5" t="str">
        <f>VLOOKUP(Tabla1[[#This Row],[RUC]],[1]ENTIDADES!$A$2:$I$191,4,0)</f>
        <v>ZONA 4</v>
      </c>
      <c r="F412" s="5" t="s">
        <v>2219</v>
      </c>
      <c r="G412" s="5" t="s">
        <v>739</v>
      </c>
      <c r="H412" s="29" t="s">
        <v>2770</v>
      </c>
      <c r="I412" s="5">
        <v>3</v>
      </c>
      <c r="J412" s="4">
        <v>7</v>
      </c>
      <c r="K412" s="5" t="s">
        <v>2274</v>
      </c>
      <c r="L412" s="5" t="s">
        <v>2776</v>
      </c>
      <c r="M412" s="4">
        <v>14</v>
      </c>
      <c r="N412" s="5" t="s">
        <v>2573</v>
      </c>
      <c r="O412" s="5" t="s">
        <v>1436</v>
      </c>
      <c r="P412" s="5" t="s">
        <v>207</v>
      </c>
      <c r="Q412" s="6">
        <v>0</v>
      </c>
      <c r="R412" s="6">
        <v>25</v>
      </c>
      <c r="S412" s="6">
        <v>25</v>
      </c>
      <c r="T412" s="6">
        <v>25</v>
      </c>
      <c r="U412" s="6">
        <v>25</v>
      </c>
      <c r="V412" s="6">
        <v>100</v>
      </c>
      <c r="W412" s="6">
        <v>25</v>
      </c>
      <c r="X412" s="6">
        <v>29.52</v>
      </c>
      <c r="Y412" s="6">
        <v>20.48</v>
      </c>
      <c r="Z412" s="6">
        <v>25</v>
      </c>
      <c r="AA412" s="6">
        <v>100</v>
      </c>
      <c r="AB412" s="21">
        <f t="shared" si="37"/>
        <v>1</v>
      </c>
      <c r="AC412" s="23">
        <f t="shared" si="38"/>
        <v>1</v>
      </c>
      <c r="AD412" s="24" t="str">
        <f t="shared" si="39"/>
        <v>85% a 100%</v>
      </c>
      <c r="AE412" s="26" t="str">
        <f t="shared" si="40"/>
        <v>136000217000101</v>
      </c>
      <c r="AF412" s="26" t="str">
        <f>VLOOKUP(Tabla1[[#This Row],[RUC PROGRAMAS]],Tabla13[[RUC PROGRAMAS]:[Codificado Reportado
USD]],1,0)</f>
        <v>136000217000101</v>
      </c>
      <c r="AG412" s="6">
        <v>17245613.710000001</v>
      </c>
      <c r="AH412" s="6">
        <v>16581763.18</v>
      </c>
      <c r="AI412" s="21">
        <f t="shared" si="41"/>
        <v>0.9615061231706088</v>
      </c>
      <c r="AJ412" s="26" t="str">
        <f t="shared" si="42"/>
        <v>85% a 100%</v>
      </c>
      <c r="AK412" s="6">
        <v>17245613.710000001</v>
      </c>
      <c r="AL412" s="6">
        <v>16581763.18</v>
      </c>
      <c r="AM412" s="5" t="s">
        <v>2457</v>
      </c>
      <c r="AN412" s="5" t="s">
        <v>1641</v>
      </c>
      <c r="AO412" s="5" t="s">
        <v>2127</v>
      </c>
      <c r="AP412" s="5" t="s">
        <v>301</v>
      </c>
      <c r="AQ412" s="5" t="s">
        <v>1633</v>
      </c>
      <c r="AR412" s="5" t="s">
        <v>1180</v>
      </c>
      <c r="AS412" s="7">
        <v>44592.506006944401</v>
      </c>
      <c r="AT412" s="10"/>
    </row>
    <row r="413" spans="1:46" s="1" customFormat="1" ht="50" customHeight="1">
      <c r="A413" s="9">
        <v>2021</v>
      </c>
      <c r="B413" s="5" t="s">
        <v>2662</v>
      </c>
      <c r="C413" s="5" t="str">
        <f>VLOOKUP(Tabla1[[#This Row],[RUC]],[1]ENTIDADES!$A$2:$I$191,2,0)</f>
        <v>SIN GABINETE</v>
      </c>
      <c r="D413" s="5" t="s">
        <v>648</v>
      </c>
      <c r="E413" s="5" t="str">
        <f>VLOOKUP(Tabla1[[#This Row],[RUC]],[1]ENTIDADES!$A$2:$I$191,4,0)</f>
        <v>ZONA 4</v>
      </c>
      <c r="F413" s="5" t="s">
        <v>1328</v>
      </c>
      <c r="G413" s="5" t="s">
        <v>318</v>
      </c>
      <c r="H413" s="29" t="s">
        <v>2771</v>
      </c>
      <c r="I413" s="5">
        <v>1</v>
      </c>
      <c r="J413" s="4">
        <v>1</v>
      </c>
      <c r="K413" s="5" t="s">
        <v>55</v>
      </c>
      <c r="L413" s="5" t="s">
        <v>2773</v>
      </c>
      <c r="M413" s="4">
        <v>7</v>
      </c>
      <c r="N413" s="5" t="s">
        <v>1823</v>
      </c>
      <c r="O413" s="5" t="s">
        <v>504</v>
      </c>
      <c r="P413" s="5" t="s">
        <v>1044</v>
      </c>
      <c r="Q413" s="6">
        <v>0</v>
      </c>
      <c r="R413" s="6">
        <v>0</v>
      </c>
      <c r="S413" s="6">
        <v>1114</v>
      </c>
      <c r="T413" s="6">
        <v>0</v>
      </c>
      <c r="U413" s="6">
        <v>1114</v>
      </c>
      <c r="V413" s="6">
        <v>2228</v>
      </c>
      <c r="W413" s="6">
        <v>0</v>
      </c>
      <c r="X413" s="6">
        <v>1290</v>
      </c>
      <c r="Y413" s="6">
        <v>753</v>
      </c>
      <c r="Z413" s="6">
        <v>432</v>
      </c>
      <c r="AA413" s="6">
        <v>2475</v>
      </c>
      <c r="AB413" s="21">
        <f t="shared" si="37"/>
        <v>1.1108617594254937</v>
      </c>
      <c r="AC413" s="23">
        <f t="shared" si="38"/>
        <v>1</v>
      </c>
      <c r="AD413" s="24" t="str">
        <f t="shared" si="39"/>
        <v>85% a 100%</v>
      </c>
      <c r="AE413" s="26" t="str">
        <f t="shared" si="40"/>
        <v>136000217000182</v>
      </c>
      <c r="AF413" s="26" t="str">
        <f>VLOOKUP(Tabla1[[#This Row],[RUC PROGRAMAS]],Tabla13[[RUC PROGRAMAS]:[Codificado Reportado
USD]],1,0)</f>
        <v>136000217000182</v>
      </c>
      <c r="AG413" s="6">
        <v>40603744.759999998</v>
      </c>
      <c r="AH413" s="6">
        <v>40597321.130000003</v>
      </c>
      <c r="AI413" s="21">
        <f t="shared" si="41"/>
        <v>0.99984179710423349</v>
      </c>
      <c r="AJ413" s="26" t="str">
        <f t="shared" si="42"/>
        <v>85% a 100%</v>
      </c>
      <c r="AK413" s="6">
        <v>40603744.75999999</v>
      </c>
      <c r="AL413" s="6">
        <v>40597321.129999995</v>
      </c>
      <c r="AM413" s="5" t="s">
        <v>461</v>
      </c>
      <c r="AN413" s="5" t="s">
        <v>1960</v>
      </c>
      <c r="AO413" s="5" t="s">
        <v>2002</v>
      </c>
      <c r="AP413" s="5" t="s">
        <v>2694</v>
      </c>
      <c r="AQ413" s="5" t="s">
        <v>1633</v>
      </c>
      <c r="AR413" s="5" t="s">
        <v>1180</v>
      </c>
      <c r="AS413" s="7">
        <v>44592.508067129602</v>
      </c>
      <c r="AT413" s="10"/>
    </row>
    <row r="414" spans="1:46" s="1" customFormat="1" ht="50" customHeight="1">
      <c r="A414" s="9">
        <v>2021</v>
      </c>
      <c r="B414" s="5" t="s">
        <v>2662</v>
      </c>
      <c r="C414" s="5" t="str">
        <f>VLOOKUP(Tabla1[[#This Row],[RUC]],[1]ENTIDADES!$A$2:$I$191,2,0)</f>
        <v>SIN GABINETE</v>
      </c>
      <c r="D414" s="5" t="s">
        <v>648</v>
      </c>
      <c r="E414" s="5" t="str">
        <f>VLOOKUP(Tabla1[[#This Row],[RUC]],[1]ENTIDADES!$A$2:$I$191,4,0)</f>
        <v>ZONA 4</v>
      </c>
      <c r="F414" s="5" t="s">
        <v>2578</v>
      </c>
      <c r="G414" s="5" t="s">
        <v>1455</v>
      </c>
      <c r="H414" s="29" t="s">
        <v>2771</v>
      </c>
      <c r="I414" s="5">
        <v>2</v>
      </c>
      <c r="J414" s="4">
        <v>5</v>
      </c>
      <c r="K414" s="5" t="s">
        <v>2608</v>
      </c>
      <c r="L414" s="5" t="s">
        <v>2773</v>
      </c>
      <c r="M414" s="4">
        <v>7</v>
      </c>
      <c r="N414" s="5" t="s">
        <v>1823</v>
      </c>
      <c r="O414" s="5" t="s">
        <v>1476</v>
      </c>
      <c r="P414" s="5" t="s">
        <v>1044</v>
      </c>
      <c r="Q414" s="6">
        <v>0</v>
      </c>
      <c r="R414" s="6">
        <v>0</v>
      </c>
      <c r="S414" s="6">
        <v>30</v>
      </c>
      <c r="T414" s="6">
        <v>15</v>
      </c>
      <c r="U414" s="6">
        <v>22</v>
      </c>
      <c r="V414" s="6">
        <v>67</v>
      </c>
      <c r="W414" s="6">
        <v>0</v>
      </c>
      <c r="X414" s="6">
        <v>51</v>
      </c>
      <c r="Y414" s="6">
        <v>15</v>
      </c>
      <c r="Z414" s="6">
        <v>16</v>
      </c>
      <c r="AA414" s="6">
        <v>82</v>
      </c>
      <c r="AB414" s="21">
        <f t="shared" si="37"/>
        <v>1.2238805970149254</v>
      </c>
      <c r="AC414" s="23">
        <f t="shared" si="38"/>
        <v>1</v>
      </c>
      <c r="AD414" s="24" t="str">
        <f t="shared" si="39"/>
        <v>85% a 100%</v>
      </c>
      <c r="AE414" s="26" t="str">
        <f t="shared" si="40"/>
        <v>136000217000183</v>
      </c>
      <c r="AF414" s="26" t="str">
        <f>VLOOKUP(Tabla1[[#This Row],[RUC PROGRAMAS]],Tabla13[[RUC PROGRAMAS]:[Codificado Reportado
USD]],1,0)</f>
        <v>136000217000183</v>
      </c>
      <c r="AG414" s="6">
        <v>146207.75</v>
      </c>
      <c r="AH414" s="6">
        <v>139473.93</v>
      </c>
      <c r="AI414" s="21">
        <f t="shared" si="41"/>
        <v>0.95394348110821758</v>
      </c>
      <c r="AJ414" s="26" t="str">
        <f t="shared" si="42"/>
        <v>85% a 100%</v>
      </c>
      <c r="AK414" s="6">
        <v>146207.75</v>
      </c>
      <c r="AL414" s="6">
        <v>139473.93</v>
      </c>
      <c r="AM414" s="5" t="s">
        <v>1836</v>
      </c>
      <c r="AN414" s="5" t="s">
        <v>1029</v>
      </c>
      <c r="AO414" s="5" t="s">
        <v>2075</v>
      </c>
      <c r="AP414" s="5" t="s">
        <v>10</v>
      </c>
      <c r="AQ414" s="5" t="s">
        <v>1633</v>
      </c>
      <c r="AR414" s="5" t="s">
        <v>1180</v>
      </c>
      <c r="AS414" s="7">
        <v>44592.508159722202</v>
      </c>
      <c r="AT414" s="10"/>
    </row>
    <row r="415" spans="1:46" s="1" customFormat="1" ht="50" customHeight="1">
      <c r="A415" s="9">
        <v>2021</v>
      </c>
      <c r="B415" s="5" t="s">
        <v>2662</v>
      </c>
      <c r="C415" s="5" t="str">
        <f>VLOOKUP(Tabla1[[#This Row],[RUC]],[1]ENTIDADES!$A$2:$I$191,2,0)</f>
        <v>SIN GABINETE</v>
      </c>
      <c r="D415" s="5" t="s">
        <v>648</v>
      </c>
      <c r="E415" s="5" t="str">
        <f>VLOOKUP(Tabla1[[#This Row],[RUC]],[1]ENTIDADES!$A$2:$I$191,4,0)</f>
        <v>ZONA 4</v>
      </c>
      <c r="F415" s="5" t="s">
        <v>836</v>
      </c>
      <c r="G415" s="5" t="s">
        <v>2119</v>
      </c>
      <c r="H415" s="29" t="s">
        <v>2771</v>
      </c>
      <c r="I415" s="5">
        <v>2</v>
      </c>
      <c r="J415" s="4">
        <v>6</v>
      </c>
      <c r="K415" s="5" t="s">
        <v>870</v>
      </c>
      <c r="L415" s="5" t="s">
        <v>2773</v>
      </c>
      <c r="M415" s="4">
        <v>7</v>
      </c>
      <c r="N415" s="5" t="s">
        <v>1823</v>
      </c>
      <c r="O415" s="5" t="s">
        <v>839</v>
      </c>
      <c r="P415" s="5" t="s">
        <v>1044</v>
      </c>
      <c r="Q415" s="6">
        <v>0</v>
      </c>
      <c r="R415" s="6">
        <v>0</v>
      </c>
      <c r="S415" s="6">
        <v>20</v>
      </c>
      <c r="T415" s="6">
        <v>20</v>
      </c>
      <c r="U415" s="6">
        <v>6</v>
      </c>
      <c r="V415" s="6">
        <v>46</v>
      </c>
      <c r="W415" s="6">
        <v>0</v>
      </c>
      <c r="X415" s="6">
        <v>18</v>
      </c>
      <c r="Y415" s="6">
        <v>19</v>
      </c>
      <c r="Z415" s="6">
        <v>13</v>
      </c>
      <c r="AA415" s="6">
        <v>50</v>
      </c>
      <c r="AB415" s="21">
        <f t="shared" si="37"/>
        <v>1.0869565217391304</v>
      </c>
      <c r="AC415" s="23">
        <f t="shared" si="38"/>
        <v>1</v>
      </c>
      <c r="AD415" s="24" t="str">
        <f t="shared" si="39"/>
        <v>85% a 100%</v>
      </c>
      <c r="AE415" s="26" t="str">
        <f t="shared" si="40"/>
        <v>136000217000184</v>
      </c>
      <c r="AF415" s="26" t="str">
        <f>VLOOKUP(Tabla1[[#This Row],[RUC PROGRAMAS]],Tabla13[[RUC PROGRAMAS]:[Codificado Reportado
USD]],1,0)</f>
        <v>136000217000184</v>
      </c>
      <c r="AG415" s="6">
        <v>1571119.3</v>
      </c>
      <c r="AH415" s="6">
        <v>1571119.3</v>
      </c>
      <c r="AI415" s="21">
        <f t="shared" si="41"/>
        <v>1</v>
      </c>
      <c r="AJ415" s="26" t="str">
        <f t="shared" si="42"/>
        <v>85% a 100%</v>
      </c>
      <c r="AK415" s="6">
        <v>1571119.3</v>
      </c>
      <c r="AL415" s="6">
        <v>1571119.3</v>
      </c>
      <c r="AM415" s="5" t="s">
        <v>1287</v>
      </c>
      <c r="AN415" s="5" t="s">
        <v>1711</v>
      </c>
      <c r="AO415" s="5" t="s">
        <v>1231</v>
      </c>
      <c r="AP415" s="5" t="s">
        <v>1591</v>
      </c>
      <c r="AQ415" s="5" t="s">
        <v>1633</v>
      </c>
      <c r="AR415" s="5" t="s">
        <v>1180</v>
      </c>
      <c r="AS415" s="7">
        <v>44592.508229166699</v>
      </c>
      <c r="AT415" s="10"/>
    </row>
    <row r="416" spans="1:46" s="1" customFormat="1" ht="50" customHeight="1">
      <c r="A416" s="9">
        <v>2021</v>
      </c>
      <c r="B416" s="5" t="s">
        <v>2506</v>
      </c>
      <c r="C416" s="5" t="str">
        <f>VLOOKUP(Tabla1[[#This Row],[RUC]],[1]ENTIDADES!$A$2:$I$191,2,0)</f>
        <v>SIN GABINETE</v>
      </c>
      <c r="D416" s="5" t="s">
        <v>1031</v>
      </c>
      <c r="E416" s="5" t="str">
        <f>VLOOKUP(Tabla1[[#This Row],[RUC]],[1]ENTIDADES!$A$2:$I$191,4,0)</f>
        <v>ZONA 3</v>
      </c>
      <c r="F416" s="5" t="s">
        <v>2219</v>
      </c>
      <c r="G416" s="5" t="s">
        <v>739</v>
      </c>
      <c r="H416" s="29" t="s">
        <v>2770</v>
      </c>
      <c r="I416" s="5">
        <v>1</v>
      </c>
      <c r="J416" s="4">
        <v>1</v>
      </c>
      <c r="K416" s="5" t="s">
        <v>55</v>
      </c>
      <c r="L416" s="5" t="s">
        <v>2773</v>
      </c>
      <c r="M416" s="4">
        <v>7</v>
      </c>
      <c r="N416" s="5" t="s">
        <v>1823</v>
      </c>
      <c r="O416" s="5" t="s">
        <v>2193</v>
      </c>
      <c r="P416" s="5" t="s">
        <v>314</v>
      </c>
      <c r="Q416" s="6">
        <v>0</v>
      </c>
      <c r="R416" s="6">
        <v>25</v>
      </c>
      <c r="S416" s="6">
        <v>25</v>
      </c>
      <c r="T416" s="6">
        <v>25</v>
      </c>
      <c r="U416" s="6">
        <v>25</v>
      </c>
      <c r="V416" s="6">
        <v>100</v>
      </c>
      <c r="W416" s="6">
        <v>25</v>
      </c>
      <c r="X416" s="6">
        <v>25</v>
      </c>
      <c r="Y416" s="6">
        <v>25</v>
      </c>
      <c r="Z416" s="6">
        <v>25</v>
      </c>
      <c r="AA416" s="6">
        <v>100</v>
      </c>
      <c r="AB416" s="21">
        <f t="shared" si="37"/>
        <v>1</v>
      </c>
      <c r="AC416" s="23">
        <f t="shared" si="38"/>
        <v>1</v>
      </c>
      <c r="AD416" s="24" t="str">
        <f t="shared" si="39"/>
        <v>85% a 100%</v>
      </c>
      <c r="AE416" s="26" t="str">
        <f t="shared" si="40"/>
        <v>066000184000101</v>
      </c>
      <c r="AF416" s="26" t="str">
        <f>VLOOKUP(Tabla1[[#This Row],[RUC PROGRAMAS]],Tabla13[[RUC PROGRAMAS]:[Codificado Reportado
USD]],1,0)</f>
        <v>066000184000101</v>
      </c>
      <c r="AG416" s="6">
        <v>7756675.7599999998</v>
      </c>
      <c r="AH416" s="6">
        <v>7478554.71</v>
      </c>
      <c r="AI416" s="21">
        <f t="shared" si="41"/>
        <v>0.9641442985880333</v>
      </c>
      <c r="AJ416" s="26" t="str">
        <f t="shared" si="42"/>
        <v>85% a 100%</v>
      </c>
      <c r="AK416" s="6">
        <v>7756675.7600000007</v>
      </c>
      <c r="AL416" s="6">
        <v>7478554.71</v>
      </c>
      <c r="AM416" s="5" t="s">
        <v>2308</v>
      </c>
      <c r="AN416" s="5" t="s">
        <v>1308</v>
      </c>
      <c r="AO416" s="5" t="s">
        <v>1308</v>
      </c>
      <c r="AP416" s="5" t="s">
        <v>1308</v>
      </c>
      <c r="AQ416" s="5" t="s">
        <v>1771</v>
      </c>
      <c r="AR416" s="5" t="s">
        <v>2136</v>
      </c>
      <c r="AS416" s="7">
        <v>44592.614189814798</v>
      </c>
      <c r="AT416" s="11">
        <v>44589.730740740699</v>
      </c>
    </row>
    <row r="417" spans="1:46" s="1" customFormat="1" ht="50" customHeight="1">
      <c r="A417" s="9">
        <v>2021</v>
      </c>
      <c r="B417" s="5" t="s">
        <v>2506</v>
      </c>
      <c r="C417" s="5" t="str">
        <f>VLOOKUP(Tabla1[[#This Row],[RUC]],[1]ENTIDADES!$A$2:$I$191,2,0)</f>
        <v>SIN GABINETE</v>
      </c>
      <c r="D417" s="5" t="s">
        <v>1031</v>
      </c>
      <c r="E417" s="5" t="str">
        <f>VLOOKUP(Tabla1[[#This Row],[RUC]],[1]ENTIDADES!$A$2:$I$191,4,0)</f>
        <v>ZONA 3</v>
      </c>
      <c r="F417" s="5" t="s">
        <v>1328</v>
      </c>
      <c r="G417" s="5" t="s">
        <v>318</v>
      </c>
      <c r="H417" s="29" t="s">
        <v>2771</v>
      </c>
      <c r="I417" s="5">
        <v>2</v>
      </c>
      <c r="J417" s="4">
        <v>5</v>
      </c>
      <c r="K417" s="5" t="s">
        <v>2608</v>
      </c>
      <c r="L417" s="5" t="s">
        <v>2773</v>
      </c>
      <c r="M417" s="4">
        <v>7</v>
      </c>
      <c r="N417" s="5" t="s">
        <v>1823</v>
      </c>
      <c r="O417" s="5" t="s">
        <v>2751</v>
      </c>
      <c r="P417" s="5" t="s">
        <v>1493</v>
      </c>
      <c r="Q417" s="6">
        <v>1072</v>
      </c>
      <c r="R417" s="6">
        <v>160</v>
      </c>
      <c r="S417" s="6">
        <v>160</v>
      </c>
      <c r="T417" s="6">
        <v>200</v>
      </c>
      <c r="U417" s="6">
        <v>200</v>
      </c>
      <c r="V417" s="6">
        <v>720</v>
      </c>
      <c r="W417" s="6">
        <v>161</v>
      </c>
      <c r="X417" s="6">
        <v>295</v>
      </c>
      <c r="Y417" s="6">
        <v>263</v>
      </c>
      <c r="Z417" s="6">
        <v>100</v>
      </c>
      <c r="AA417" s="6">
        <v>819</v>
      </c>
      <c r="AB417" s="21">
        <f t="shared" si="37"/>
        <v>1.1375</v>
      </c>
      <c r="AC417" s="23">
        <f t="shared" si="38"/>
        <v>1</v>
      </c>
      <c r="AD417" s="24" t="str">
        <f t="shared" si="39"/>
        <v>85% a 100%</v>
      </c>
      <c r="AE417" s="26" t="str">
        <f t="shared" si="40"/>
        <v>066000184000182</v>
      </c>
      <c r="AF417" s="26" t="str">
        <f>VLOOKUP(Tabla1[[#This Row],[RUC PROGRAMAS]],Tabla13[[RUC PROGRAMAS]:[Codificado Reportado
USD]],1,0)</f>
        <v>066000184000182</v>
      </c>
      <c r="AG417" s="6">
        <v>20594521.530000001</v>
      </c>
      <c r="AH417" s="6">
        <v>20189846.280000001</v>
      </c>
      <c r="AI417" s="21">
        <f t="shared" si="41"/>
        <v>0.98035034465789794</v>
      </c>
      <c r="AJ417" s="26" t="str">
        <f t="shared" si="42"/>
        <v>85% a 100%</v>
      </c>
      <c r="AK417" s="6">
        <v>20594521.530000001</v>
      </c>
      <c r="AL417" s="6">
        <v>20189846.279999997</v>
      </c>
      <c r="AM417" s="5" t="s">
        <v>2312</v>
      </c>
      <c r="AN417" s="5" t="s">
        <v>46</v>
      </c>
      <c r="AO417" s="5" t="s">
        <v>753</v>
      </c>
      <c r="AP417" s="5" t="s">
        <v>1362</v>
      </c>
      <c r="AQ417" s="5" t="s">
        <v>1771</v>
      </c>
      <c r="AR417" s="5" t="s">
        <v>2136</v>
      </c>
      <c r="AS417" s="7">
        <v>44592.614224536999</v>
      </c>
      <c r="AT417" s="10"/>
    </row>
    <row r="418" spans="1:46" s="1" customFormat="1" ht="50" customHeight="1">
      <c r="A418" s="9">
        <v>2021</v>
      </c>
      <c r="B418" s="5" t="s">
        <v>2506</v>
      </c>
      <c r="C418" s="5" t="str">
        <f>VLOOKUP(Tabla1[[#This Row],[RUC]],[1]ENTIDADES!$A$2:$I$191,2,0)</f>
        <v>SIN GABINETE</v>
      </c>
      <c r="D418" s="5" t="s">
        <v>1031</v>
      </c>
      <c r="E418" s="5" t="str">
        <f>VLOOKUP(Tabla1[[#This Row],[RUC]],[1]ENTIDADES!$A$2:$I$191,4,0)</f>
        <v>ZONA 3</v>
      </c>
      <c r="F418" s="5" t="s">
        <v>2578</v>
      </c>
      <c r="G418" s="5" t="s">
        <v>1455</v>
      </c>
      <c r="H418" s="29" t="s">
        <v>2771</v>
      </c>
      <c r="I418" s="5">
        <v>2</v>
      </c>
      <c r="J418" s="4">
        <v>5</v>
      </c>
      <c r="K418" s="5" t="s">
        <v>2608</v>
      </c>
      <c r="L418" s="5" t="s">
        <v>2773</v>
      </c>
      <c r="M418" s="4">
        <v>7</v>
      </c>
      <c r="N418" s="5" t="s">
        <v>1823</v>
      </c>
      <c r="O418" s="5" t="s">
        <v>134</v>
      </c>
      <c r="P418" s="5" t="s">
        <v>227</v>
      </c>
      <c r="Q418" s="6">
        <v>287</v>
      </c>
      <c r="R418" s="6">
        <v>70</v>
      </c>
      <c r="S418" s="6">
        <v>70</v>
      </c>
      <c r="T418" s="6">
        <v>70</v>
      </c>
      <c r="U418" s="6">
        <v>70</v>
      </c>
      <c r="V418" s="6">
        <v>280</v>
      </c>
      <c r="W418" s="6">
        <v>102</v>
      </c>
      <c r="X418" s="6">
        <v>80</v>
      </c>
      <c r="Y418" s="6">
        <v>97</v>
      </c>
      <c r="Z418" s="6">
        <v>33</v>
      </c>
      <c r="AA418" s="6">
        <v>312</v>
      </c>
      <c r="AB418" s="21">
        <f t="shared" si="37"/>
        <v>1.1142857142857143</v>
      </c>
      <c r="AC418" s="23">
        <f t="shared" si="38"/>
        <v>1</v>
      </c>
      <c r="AD418" s="24" t="str">
        <f t="shared" si="39"/>
        <v>85% a 100%</v>
      </c>
      <c r="AE418" s="26" t="str">
        <f t="shared" si="40"/>
        <v>066000184000183</v>
      </c>
      <c r="AF418" s="26" t="str">
        <f>VLOOKUP(Tabla1[[#This Row],[RUC PROGRAMAS]],Tabla13[[RUC PROGRAMAS]:[Codificado Reportado
USD]],1,0)</f>
        <v>066000184000183</v>
      </c>
      <c r="AG418" s="6">
        <v>1081262.18</v>
      </c>
      <c r="AH418" s="6">
        <v>1081262.18</v>
      </c>
      <c r="AI418" s="21">
        <f t="shared" si="41"/>
        <v>1</v>
      </c>
      <c r="AJ418" s="26" t="str">
        <f t="shared" si="42"/>
        <v>85% a 100%</v>
      </c>
      <c r="AK418" s="6">
        <v>1081262.18</v>
      </c>
      <c r="AL418" s="6">
        <v>1081262.18</v>
      </c>
      <c r="AM418" s="5" t="s">
        <v>904</v>
      </c>
      <c r="AN418" s="5" t="s">
        <v>2562</v>
      </c>
      <c r="AO418" s="5" t="s">
        <v>1784</v>
      </c>
      <c r="AP418" s="5" t="s">
        <v>2330</v>
      </c>
      <c r="AQ418" s="5" t="s">
        <v>1771</v>
      </c>
      <c r="AR418" s="5" t="s">
        <v>2136</v>
      </c>
      <c r="AS418" s="7">
        <v>44592.614270833299</v>
      </c>
      <c r="AT418" s="10"/>
    </row>
    <row r="419" spans="1:46" s="1" customFormat="1" ht="50" customHeight="1">
      <c r="A419" s="9">
        <v>2021</v>
      </c>
      <c r="B419" s="5" t="s">
        <v>2506</v>
      </c>
      <c r="C419" s="5" t="str">
        <f>VLOOKUP(Tabla1[[#This Row],[RUC]],[1]ENTIDADES!$A$2:$I$191,2,0)</f>
        <v>SIN GABINETE</v>
      </c>
      <c r="D419" s="5" t="s">
        <v>1031</v>
      </c>
      <c r="E419" s="5" t="str">
        <f>VLOOKUP(Tabla1[[#This Row],[RUC]],[1]ENTIDADES!$A$2:$I$191,4,0)</f>
        <v>ZONA 3</v>
      </c>
      <c r="F419" s="5" t="s">
        <v>836</v>
      </c>
      <c r="G419" s="5" t="s">
        <v>2119</v>
      </c>
      <c r="H419" s="29" t="s">
        <v>2771</v>
      </c>
      <c r="I419" s="5">
        <v>2</v>
      </c>
      <c r="J419" s="4">
        <v>6</v>
      </c>
      <c r="K419" s="5" t="s">
        <v>870</v>
      </c>
      <c r="L419" s="5" t="s">
        <v>2773</v>
      </c>
      <c r="M419" s="4">
        <v>7</v>
      </c>
      <c r="N419" s="5" t="s">
        <v>1823</v>
      </c>
      <c r="O419" s="5" t="s">
        <v>967</v>
      </c>
      <c r="P419" s="5" t="s">
        <v>1493</v>
      </c>
      <c r="Q419" s="6">
        <v>11</v>
      </c>
      <c r="R419" s="6">
        <v>5</v>
      </c>
      <c r="S419" s="6">
        <v>5</v>
      </c>
      <c r="T419" s="6">
        <v>5</v>
      </c>
      <c r="U419" s="6">
        <v>5</v>
      </c>
      <c r="V419" s="6">
        <v>20</v>
      </c>
      <c r="W419" s="6">
        <v>6</v>
      </c>
      <c r="X419" s="6">
        <v>6</v>
      </c>
      <c r="Y419" s="6">
        <v>3</v>
      </c>
      <c r="Z419" s="6">
        <v>7</v>
      </c>
      <c r="AA419" s="6">
        <v>22</v>
      </c>
      <c r="AB419" s="21">
        <f t="shared" si="37"/>
        <v>1.1000000000000001</v>
      </c>
      <c r="AC419" s="23">
        <f t="shared" si="38"/>
        <v>1</v>
      </c>
      <c r="AD419" s="24" t="str">
        <f t="shared" si="39"/>
        <v>85% a 100%</v>
      </c>
      <c r="AE419" s="26" t="str">
        <f t="shared" si="40"/>
        <v>066000184000184</v>
      </c>
      <c r="AF419" s="26" t="str">
        <f>VLOOKUP(Tabla1[[#This Row],[RUC PROGRAMAS]],Tabla13[[RUC PROGRAMAS]:[Codificado Reportado
USD]],1,0)</f>
        <v>066000184000184</v>
      </c>
      <c r="AG419" s="6">
        <v>14699.65</v>
      </c>
      <c r="AH419" s="6">
        <v>2857.14</v>
      </c>
      <c r="AI419" s="21">
        <f t="shared" si="41"/>
        <v>0.19436789311310132</v>
      </c>
      <c r="AJ419" s="26" t="str">
        <f t="shared" si="42"/>
        <v>0% a 69,99%</v>
      </c>
      <c r="AK419" s="6">
        <v>14699.65</v>
      </c>
      <c r="AL419" s="6">
        <v>2857.14</v>
      </c>
      <c r="AM419" s="5" t="s">
        <v>2132</v>
      </c>
      <c r="AN419" s="5" t="s">
        <v>1726</v>
      </c>
      <c r="AO419" s="5" t="s">
        <v>973</v>
      </c>
      <c r="AP419" s="5" t="s">
        <v>966</v>
      </c>
      <c r="AQ419" s="5" t="s">
        <v>1771</v>
      </c>
      <c r="AR419" s="5" t="s">
        <v>2136</v>
      </c>
      <c r="AS419" s="7">
        <v>44592.614317129599</v>
      </c>
      <c r="AT419" s="10"/>
    </row>
    <row r="420" spans="1:46" s="1" customFormat="1" ht="50" customHeight="1">
      <c r="A420" s="9">
        <v>2021</v>
      </c>
      <c r="B420" s="5" t="s">
        <v>333</v>
      </c>
      <c r="C420" s="5" t="str">
        <f>VLOOKUP(Tabla1[[#This Row],[RUC]],[1]ENTIDADES!$A$2:$I$191,2,0)</f>
        <v>SIN GABINETE</v>
      </c>
      <c r="D420" s="5" t="s">
        <v>1719</v>
      </c>
      <c r="E420" s="5" t="str">
        <f>VLOOKUP(Tabla1[[#This Row],[RUC]],[1]ENTIDADES!$A$2:$I$191,4,0)</f>
        <v>ZONA 6</v>
      </c>
      <c r="F420" s="5" t="s">
        <v>2219</v>
      </c>
      <c r="G420" s="5" t="s">
        <v>739</v>
      </c>
      <c r="H420" s="29" t="s">
        <v>2770</v>
      </c>
      <c r="I420" s="5">
        <v>3</v>
      </c>
      <c r="J420" s="4">
        <v>7</v>
      </c>
      <c r="K420" s="5" t="s">
        <v>2274</v>
      </c>
      <c r="L420" s="5" t="s">
        <v>2773</v>
      </c>
      <c r="M420" s="4">
        <v>7</v>
      </c>
      <c r="N420" s="5" t="s">
        <v>1823</v>
      </c>
      <c r="O420" s="5" t="s">
        <v>2193</v>
      </c>
      <c r="P420" s="5" t="s">
        <v>2124</v>
      </c>
      <c r="Q420" s="6">
        <v>100</v>
      </c>
      <c r="R420" s="6">
        <v>25</v>
      </c>
      <c r="S420" s="6">
        <v>25</v>
      </c>
      <c r="T420" s="6">
        <v>25</v>
      </c>
      <c r="U420" s="6">
        <v>25</v>
      </c>
      <c r="V420" s="6">
        <v>100</v>
      </c>
      <c r="W420" s="6">
        <v>25</v>
      </c>
      <c r="X420" s="6">
        <v>25</v>
      </c>
      <c r="Y420" s="6">
        <v>25</v>
      </c>
      <c r="Z420" s="6">
        <v>20</v>
      </c>
      <c r="AA420" s="6">
        <v>95</v>
      </c>
      <c r="AB420" s="21">
        <f t="shared" si="37"/>
        <v>0.95</v>
      </c>
      <c r="AC420" s="23">
        <f t="shared" si="38"/>
        <v>0.95</v>
      </c>
      <c r="AD420" s="24" t="str">
        <f t="shared" si="39"/>
        <v>85% a 100%</v>
      </c>
      <c r="AE420" s="26" t="str">
        <f t="shared" si="40"/>
        <v>176818166000101</v>
      </c>
      <c r="AF420" s="26" t="str">
        <f>VLOOKUP(Tabla1[[#This Row],[RUC PROGRAMAS]],Tabla13[[RUC PROGRAMAS]:[Codificado Reportado
USD]],1,0)</f>
        <v>176818166000101</v>
      </c>
      <c r="AG420" s="6">
        <v>4542130.91</v>
      </c>
      <c r="AH420" s="6">
        <v>3877249.2</v>
      </c>
      <c r="AI420" s="21">
        <f t="shared" si="41"/>
        <v>0.85361899003478969</v>
      </c>
      <c r="AJ420" s="26" t="str">
        <f t="shared" si="42"/>
        <v>85% a 100%</v>
      </c>
      <c r="AK420" s="6">
        <v>4542130.910000002</v>
      </c>
      <c r="AL420" s="6">
        <v>3877249.2</v>
      </c>
      <c r="AM420" s="5" t="s">
        <v>463</v>
      </c>
      <c r="AN420" s="5" t="s">
        <v>2685</v>
      </c>
      <c r="AO420" s="5" t="s">
        <v>1947</v>
      </c>
      <c r="AP420" s="5" t="s">
        <v>2143</v>
      </c>
      <c r="AQ420" s="5" t="s">
        <v>2113</v>
      </c>
      <c r="AR420" s="5" t="s">
        <v>2113</v>
      </c>
      <c r="AS420" s="7">
        <v>44592.883449074099</v>
      </c>
      <c r="AT420" s="10"/>
    </row>
    <row r="421" spans="1:46" s="1" customFormat="1" ht="50" customHeight="1">
      <c r="A421" s="9">
        <v>2021</v>
      </c>
      <c r="B421" s="5" t="s">
        <v>333</v>
      </c>
      <c r="C421" s="5" t="str">
        <f>VLOOKUP(Tabla1[[#This Row],[RUC]],[1]ENTIDADES!$A$2:$I$191,2,0)</f>
        <v>SIN GABINETE</v>
      </c>
      <c r="D421" s="5" t="s">
        <v>1719</v>
      </c>
      <c r="E421" s="5" t="str">
        <f>VLOOKUP(Tabla1[[#This Row],[RUC]],[1]ENTIDADES!$A$2:$I$191,4,0)</f>
        <v>ZONA 6</v>
      </c>
      <c r="F421" s="5" t="s">
        <v>1328</v>
      </c>
      <c r="G421" s="5" t="s">
        <v>318</v>
      </c>
      <c r="H421" s="29" t="s">
        <v>2771</v>
      </c>
      <c r="I421" s="5">
        <v>1</v>
      </c>
      <c r="J421" s="4">
        <v>1</v>
      </c>
      <c r="K421" s="5" t="s">
        <v>55</v>
      </c>
      <c r="L421" s="5" t="s">
        <v>2773</v>
      </c>
      <c r="M421" s="4">
        <v>7</v>
      </c>
      <c r="N421" s="5" t="s">
        <v>1823</v>
      </c>
      <c r="O421" s="5" t="s">
        <v>146</v>
      </c>
      <c r="P421" s="5" t="s">
        <v>227</v>
      </c>
      <c r="Q421" s="6">
        <v>0</v>
      </c>
      <c r="R421" s="6">
        <v>100</v>
      </c>
      <c r="S421" s="6">
        <v>900</v>
      </c>
      <c r="T421" s="6">
        <v>200</v>
      </c>
      <c r="U421" s="6">
        <v>300</v>
      </c>
      <c r="V421" s="6">
        <v>1500</v>
      </c>
      <c r="W421" s="6">
        <v>111</v>
      </c>
      <c r="X421" s="6">
        <v>1026</v>
      </c>
      <c r="Y421" s="6">
        <v>167</v>
      </c>
      <c r="Z421" s="6">
        <v>571</v>
      </c>
      <c r="AA421" s="6">
        <v>1875</v>
      </c>
      <c r="AB421" s="21">
        <f t="shared" si="37"/>
        <v>1.25</v>
      </c>
      <c r="AC421" s="23">
        <f t="shared" si="38"/>
        <v>1</v>
      </c>
      <c r="AD421" s="24" t="str">
        <f t="shared" si="39"/>
        <v>85% a 100%</v>
      </c>
      <c r="AE421" s="26" t="str">
        <f t="shared" si="40"/>
        <v>176818166000182</v>
      </c>
      <c r="AF421" s="26" t="str">
        <f>VLOOKUP(Tabla1[[#This Row],[RUC PROGRAMAS]],Tabla13[[RUC PROGRAMAS]:[Codificado Reportado
USD]],1,0)</f>
        <v>176818166000182</v>
      </c>
      <c r="AG421" s="6">
        <v>8107163.9000000004</v>
      </c>
      <c r="AH421" s="6">
        <v>7201597.8099999996</v>
      </c>
      <c r="AI421" s="21">
        <f t="shared" si="41"/>
        <v>0.88830050790017945</v>
      </c>
      <c r="AJ421" s="26" t="str">
        <f t="shared" si="42"/>
        <v>85% a 100%</v>
      </c>
      <c r="AK421" s="6">
        <v>8107163.9000000004</v>
      </c>
      <c r="AL421" s="6">
        <v>7201597.8099999996</v>
      </c>
      <c r="AM421" s="5" t="s">
        <v>1198</v>
      </c>
      <c r="AN421" s="5" t="s">
        <v>1737</v>
      </c>
      <c r="AO421" s="5" t="s">
        <v>2074</v>
      </c>
      <c r="AP421" s="5" t="s">
        <v>1850</v>
      </c>
      <c r="AQ421" s="5" t="s">
        <v>2113</v>
      </c>
      <c r="AR421" s="5" t="s">
        <v>2113</v>
      </c>
      <c r="AS421" s="7">
        <v>44589.461018518501</v>
      </c>
      <c r="AT421" s="10"/>
    </row>
    <row r="422" spans="1:46" s="1" customFormat="1" ht="50" customHeight="1">
      <c r="A422" s="9">
        <v>2021</v>
      </c>
      <c r="B422" s="5" t="s">
        <v>333</v>
      </c>
      <c r="C422" s="5" t="str">
        <f>VLOOKUP(Tabla1[[#This Row],[RUC]],[1]ENTIDADES!$A$2:$I$191,2,0)</f>
        <v>SIN GABINETE</v>
      </c>
      <c r="D422" s="5" t="s">
        <v>1719</v>
      </c>
      <c r="E422" s="5" t="str">
        <f>VLOOKUP(Tabla1[[#This Row],[RUC]],[1]ENTIDADES!$A$2:$I$191,4,0)</f>
        <v>ZONA 6</v>
      </c>
      <c r="F422" s="5" t="s">
        <v>2578</v>
      </c>
      <c r="G422" s="5" t="s">
        <v>1455</v>
      </c>
      <c r="H422" s="29" t="s">
        <v>2771</v>
      </c>
      <c r="I422" s="5">
        <v>1</v>
      </c>
      <c r="J422" s="4">
        <v>1</v>
      </c>
      <c r="K422" s="5" t="s">
        <v>55</v>
      </c>
      <c r="L422" s="5" t="s">
        <v>2773</v>
      </c>
      <c r="M422" s="4">
        <v>7</v>
      </c>
      <c r="N422" s="5" t="s">
        <v>1823</v>
      </c>
      <c r="O422" s="5" t="s">
        <v>1476</v>
      </c>
      <c r="P422" s="5" t="s">
        <v>227</v>
      </c>
      <c r="Q422" s="6">
        <v>0</v>
      </c>
      <c r="R422" s="6">
        <v>0</v>
      </c>
      <c r="S422" s="6">
        <v>10</v>
      </c>
      <c r="T422" s="6">
        <v>10</v>
      </c>
      <c r="U422" s="6">
        <v>10</v>
      </c>
      <c r="V422" s="6">
        <v>30</v>
      </c>
      <c r="W422" s="6">
        <v>0</v>
      </c>
      <c r="X422" s="6">
        <v>15</v>
      </c>
      <c r="Y422" s="6">
        <v>10</v>
      </c>
      <c r="Z422" s="6">
        <v>5</v>
      </c>
      <c r="AA422" s="6">
        <v>30</v>
      </c>
      <c r="AB422" s="21">
        <f t="shared" si="37"/>
        <v>1</v>
      </c>
      <c r="AC422" s="23">
        <f t="shared" si="38"/>
        <v>1</v>
      </c>
      <c r="AD422" s="24" t="str">
        <f t="shared" si="39"/>
        <v>85% a 100%</v>
      </c>
      <c r="AE422" s="26" t="str">
        <f t="shared" si="40"/>
        <v>176818166000183</v>
      </c>
      <c r="AF422" s="26" t="str">
        <f>VLOOKUP(Tabla1[[#This Row],[RUC PROGRAMAS]],Tabla13[[RUC PROGRAMAS]:[Codificado Reportado
USD]],1,0)</f>
        <v>176818166000183</v>
      </c>
      <c r="AG422" s="6">
        <v>298838.15000000002</v>
      </c>
      <c r="AH422" s="6">
        <v>171129.3</v>
      </c>
      <c r="AI422" s="21">
        <f t="shared" si="41"/>
        <v>0.57264877325736352</v>
      </c>
      <c r="AJ422" s="26" t="str">
        <f t="shared" si="42"/>
        <v>0% a 69,99%</v>
      </c>
      <c r="AK422" s="6">
        <v>298838.15000000002</v>
      </c>
      <c r="AL422" s="6">
        <v>171129.3</v>
      </c>
      <c r="AM422" s="5" t="s">
        <v>2361</v>
      </c>
      <c r="AN422" s="5" t="s">
        <v>2719</v>
      </c>
      <c r="AO422" s="5" t="s">
        <v>35</v>
      </c>
      <c r="AP422" s="5" t="s">
        <v>1685</v>
      </c>
      <c r="AQ422" s="5" t="s">
        <v>2113</v>
      </c>
      <c r="AR422" s="5" t="s">
        <v>2113</v>
      </c>
      <c r="AS422" s="7">
        <v>44588.724189814799</v>
      </c>
      <c r="AT422" s="10"/>
    </row>
    <row r="423" spans="1:46" s="1" customFormat="1" ht="50" customHeight="1">
      <c r="A423" s="9">
        <v>2021</v>
      </c>
      <c r="B423" s="5" t="s">
        <v>333</v>
      </c>
      <c r="C423" s="5" t="str">
        <f>VLOOKUP(Tabla1[[#This Row],[RUC]],[1]ENTIDADES!$A$2:$I$191,2,0)</f>
        <v>SIN GABINETE</v>
      </c>
      <c r="D423" s="5" t="s">
        <v>1719</v>
      </c>
      <c r="E423" s="5" t="str">
        <f>VLOOKUP(Tabla1[[#This Row],[RUC]],[1]ENTIDADES!$A$2:$I$191,4,0)</f>
        <v>ZONA 6</v>
      </c>
      <c r="F423" s="5" t="s">
        <v>836</v>
      </c>
      <c r="G423" s="5" t="s">
        <v>2119</v>
      </c>
      <c r="H423" s="29" t="s">
        <v>2771</v>
      </c>
      <c r="I423" s="5">
        <v>1</v>
      </c>
      <c r="J423" s="4">
        <v>1</v>
      </c>
      <c r="K423" s="5" t="s">
        <v>55</v>
      </c>
      <c r="L423" s="5" t="s">
        <v>2773</v>
      </c>
      <c r="M423" s="4">
        <v>7</v>
      </c>
      <c r="N423" s="5" t="s">
        <v>1823</v>
      </c>
      <c r="O423" s="5" t="s">
        <v>967</v>
      </c>
      <c r="P423" s="5" t="s">
        <v>227</v>
      </c>
      <c r="Q423" s="6">
        <v>0</v>
      </c>
      <c r="R423" s="6">
        <v>0</v>
      </c>
      <c r="S423" s="6">
        <v>10</v>
      </c>
      <c r="T423" s="6">
        <v>0</v>
      </c>
      <c r="U423" s="6">
        <v>8</v>
      </c>
      <c r="V423" s="6">
        <v>18</v>
      </c>
      <c r="W423" s="6">
        <v>0</v>
      </c>
      <c r="X423" s="6">
        <v>12</v>
      </c>
      <c r="Y423" s="6">
        <v>8</v>
      </c>
      <c r="Z423" s="6">
        <v>0</v>
      </c>
      <c r="AA423" s="6">
        <v>20</v>
      </c>
      <c r="AB423" s="21">
        <f t="shared" si="37"/>
        <v>1.1111111111111112</v>
      </c>
      <c r="AC423" s="23">
        <f t="shared" si="38"/>
        <v>1</v>
      </c>
      <c r="AD423" s="24" t="str">
        <f t="shared" si="39"/>
        <v>85% a 100%</v>
      </c>
      <c r="AE423" s="26" t="str">
        <f t="shared" si="40"/>
        <v>176818166000184</v>
      </c>
      <c r="AF423" s="26" t="str">
        <f>VLOOKUP(Tabla1[[#This Row],[RUC PROGRAMAS]],Tabla13[[RUC PROGRAMAS]:[Codificado Reportado
USD]],1,0)</f>
        <v>176818166000184</v>
      </c>
      <c r="AG423" s="6">
        <v>3989491.21</v>
      </c>
      <c r="AH423" s="6">
        <v>3977585.21</v>
      </c>
      <c r="AI423" s="21">
        <f t="shared" si="41"/>
        <v>0.99701565954822591</v>
      </c>
      <c r="AJ423" s="26" t="str">
        <f t="shared" si="42"/>
        <v>85% a 100%</v>
      </c>
      <c r="AK423" s="6">
        <v>3989491.2100000004</v>
      </c>
      <c r="AL423" s="6">
        <v>3977585.2100000004</v>
      </c>
      <c r="AM423" s="5" t="s">
        <v>2516</v>
      </c>
      <c r="AN423" s="5" t="s">
        <v>2281</v>
      </c>
      <c r="AO423" s="5" t="s">
        <v>1220</v>
      </c>
      <c r="AP423" s="5" t="s">
        <v>1178</v>
      </c>
      <c r="AQ423" s="5" t="s">
        <v>2113</v>
      </c>
      <c r="AR423" s="5" t="s">
        <v>2113</v>
      </c>
      <c r="AS423" s="7">
        <v>44589.410671296297</v>
      </c>
      <c r="AT423" s="10"/>
    </row>
    <row r="424" spans="1:46" s="1" customFormat="1" ht="50" customHeight="1">
      <c r="A424" s="9">
        <v>2021</v>
      </c>
      <c r="B424" s="5" t="s">
        <v>1660</v>
      </c>
      <c r="C424" s="5" t="str">
        <f>VLOOKUP(Tabla1[[#This Row],[RUC]],[1]ENTIDADES!$A$2:$I$191,2,0)</f>
        <v>SIN GABINETE</v>
      </c>
      <c r="D424" s="5" t="s">
        <v>2644</v>
      </c>
      <c r="E424" s="5" t="str">
        <f>VLOOKUP(Tabla1[[#This Row],[RUC]],[1]ENTIDADES!$A$2:$I$191,4,0)</f>
        <v>ZONA 7</v>
      </c>
      <c r="F424" s="5" t="s">
        <v>2219</v>
      </c>
      <c r="G424" s="5" t="s">
        <v>739</v>
      </c>
      <c r="H424" s="29" t="s">
        <v>2770</v>
      </c>
      <c r="I424" s="5">
        <v>3</v>
      </c>
      <c r="J424" s="4">
        <v>7</v>
      </c>
      <c r="K424" s="5" t="s">
        <v>2274</v>
      </c>
      <c r="L424" s="5" t="s">
        <v>2776</v>
      </c>
      <c r="M424" s="4">
        <v>14</v>
      </c>
      <c r="N424" s="5" t="s">
        <v>2573</v>
      </c>
      <c r="O424" s="5" t="s">
        <v>1380</v>
      </c>
      <c r="P424" s="5" t="s">
        <v>491</v>
      </c>
      <c r="Q424" s="6">
        <v>0</v>
      </c>
      <c r="R424" s="6">
        <v>25</v>
      </c>
      <c r="S424" s="6">
        <v>25</v>
      </c>
      <c r="T424" s="6">
        <v>25</v>
      </c>
      <c r="U424" s="6">
        <v>25</v>
      </c>
      <c r="V424" s="6">
        <v>100</v>
      </c>
      <c r="W424" s="6">
        <v>25</v>
      </c>
      <c r="X424" s="6">
        <v>25</v>
      </c>
      <c r="Y424" s="6">
        <v>25</v>
      </c>
      <c r="Z424" s="6">
        <v>25</v>
      </c>
      <c r="AA424" s="6">
        <v>100</v>
      </c>
      <c r="AB424" s="21">
        <f t="shared" si="37"/>
        <v>1</v>
      </c>
      <c r="AC424" s="23">
        <f t="shared" si="38"/>
        <v>1</v>
      </c>
      <c r="AD424" s="24" t="str">
        <f t="shared" si="39"/>
        <v>85% a 100%</v>
      </c>
      <c r="AE424" s="26" t="str">
        <f t="shared" si="40"/>
        <v>116000172000101</v>
      </c>
      <c r="AF424" s="26" t="str">
        <f>VLOOKUP(Tabla1[[#This Row],[RUC PROGRAMAS]],Tabla13[[RUC PROGRAMAS]:[Codificado Reportado
USD]],1,0)</f>
        <v>116000172000101</v>
      </c>
      <c r="AG424" s="6">
        <v>12929335.35</v>
      </c>
      <c r="AH424" s="6">
        <v>12429881.800000001</v>
      </c>
      <c r="AI424" s="21">
        <f t="shared" si="41"/>
        <v>0.96137051623461844</v>
      </c>
      <c r="AJ424" s="26" t="str">
        <f t="shared" si="42"/>
        <v>85% a 100%</v>
      </c>
      <c r="AK424" s="6">
        <v>12929335.350000001</v>
      </c>
      <c r="AL424" s="6">
        <v>12429881.800000001</v>
      </c>
      <c r="AM424" s="5" t="s">
        <v>1566</v>
      </c>
      <c r="AN424" s="5" t="s">
        <v>357</v>
      </c>
      <c r="AO424" s="5" t="s">
        <v>1305</v>
      </c>
      <c r="AP424" s="5" t="s">
        <v>1943</v>
      </c>
      <c r="AQ424" s="5" t="s">
        <v>327</v>
      </c>
      <c r="AR424" s="5" t="s">
        <v>1921</v>
      </c>
      <c r="AS424" s="7">
        <v>44592.410798611098</v>
      </c>
      <c r="AT424" s="10"/>
    </row>
    <row r="425" spans="1:46" s="1" customFormat="1" ht="50" customHeight="1">
      <c r="A425" s="9">
        <v>2021</v>
      </c>
      <c r="B425" s="5" t="s">
        <v>1660</v>
      </c>
      <c r="C425" s="5" t="str">
        <f>VLOOKUP(Tabla1[[#This Row],[RUC]],[1]ENTIDADES!$A$2:$I$191,2,0)</f>
        <v>SIN GABINETE</v>
      </c>
      <c r="D425" s="5" t="s">
        <v>2644</v>
      </c>
      <c r="E425" s="5" t="str">
        <f>VLOOKUP(Tabla1[[#This Row],[RUC]],[1]ENTIDADES!$A$2:$I$191,4,0)</f>
        <v>ZONA 7</v>
      </c>
      <c r="F425" s="5" t="s">
        <v>803</v>
      </c>
      <c r="G425" s="5" t="s">
        <v>1175</v>
      </c>
      <c r="H425" s="29" t="s">
        <v>2771</v>
      </c>
      <c r="I425" s="5">
        <v>1</v>
      </c>
      <c r="J425" s="4">
        <v>1</v>
      </c>
      <c r="K425" s="5" t="s">
        <v>55</v>
      </c>
      <c r="L425" s="5" t="s">
        <v>2773</v>
      </c>
      <c r="M425" s="4">
        <v>7</v>
      </c>
      <c r="N425" s="5" t="s">
        <v>1823</v>
      </c>
      <c r="O425" s="5" t="s">
        <v>191</v>
      </c>
      <c r="P425" s="5" t="s">
        <v>191</v>
      </c>
      <c r="Q425" s="6">
        <v>0</v>
      </c>
      <c r="R425" s="6">
        <v>0</v>
      </c>
      <c r="S425" s="6">
        <v>0</v>
      </c>
      <c r="T425" s="6">
        <v>0</v>
      </c>
      <c r="U425" s="6">
        <v>0</v>
      </c>
      <c r="V425" s="6">
        <v>0</v>
      </c>
      <c r="W425" s="6">
        <v>0</v>
      </c>
      <c r="X425" s="6">
        <v>0</v>
      </c>
      <c r="Y425" s="6">
        <v>0</v>
      </c>
      <c r="Z425" s="6">
        <v>0</v>
      </c>
      <c r="AA425" s="6">
        <v>0</v>
      </c>
      <c r="AB425" s="21" t="e">
        <f t="shared" si="37"/>
        <v>#DIV/0!</v>
      </c>
      <c r="AC425" s="23" t="e">
        <f t="shared" si="38"/>
        <v>#DIV/0!</v>
      </c>
      <c r="AD425" s="24" t="e">
        <f t="shared" si="39"/>
        <v>#DIV/0!</v>
      </c>
      <c r="AE425" s="26" t="str">
        <f t="shared" si="40"/>
        <v>116000172000121</v>
      </c>
      <c r="AF425" s="26" t="e">
        <f>VLOOKUP(Tabla1[[#This Row],[RUC PROGRAMAS]],Tabla13[[RUC PROGRAMAS]:[Codificado Reportado
USD]],1,0)</f>
        <v>#N/A</v>
      </c>
      <c r="AG425" s="6">
        <v>0</v>
      </c>
      <c r="AH425" s="6">
        <v>0</v>
      </c>
      <c r="AI425" s="21" t="e">
        <f t="shared" si="41"/>
        <v>#DIV/0!</v>
      </c>
      <c r="AJ425" s="26" t="e">
        <f t="shared" si="42"/>
        <v>#DIV/0!</v>
      </c>
      <c r="AK425" s="6">
        <v>0</v>
      </c>
      <c r="AL425" s="6">
        <v>0</v>
      </c>
      <c r="AM425" s="5" t="s">
        <v>1714</v>
      </c>
      <c r="AN425" s="5" t="s">
        <v>1714</v>
      </c>
      <c r="AO425" s="5" t="s">
        <v>1714</v>
      </c>
      <c r="AP425" s="5" t="s">
        <v>1714</v>
      </c>
      <c r="AQ425" s="5" t="s">
        <v>327</v>
      </c>
      <c r="AR425" s="5" t="s">
        <v>1921</v>
      </c>
      <c r="AS425" s="7">
        <v>44588.368900463</v>
      </c>
      <c r="AT425" s="10"/>
    </row>
    <row r="426" spans="1:46" s="1" customFormat="1" ht="50" customHeight="1">
      <c r="A426" s="9">
        <v>2021</v>
      </c>
      <c r="B426" s="5" t="s">
        <v>1660</v>
      </c>
      <c r="C426" s="5" t="str">
        <f>VLOOKUP(Tabla1[[#This Row],[RUC]],[1]ENTIDADES!$A$2:$I$191,2,0)</f>
        <v>SIN GABINETE</v>
      </c>
      <c r="D426" s="5" t="s">
        <v>2644</v>
      </c>
      <c r="E426" s="5" t="str">
        <f>VLOOKUP(Tabla1[[#This Row],[RUC]],[1]ENTIDADES!$A$2:$I$191,4,0)</f>
        <v>ZONA 7</v>
      </c>
      <c r="F426" s="5" t="s">
        <v>1328</v>
      </c>
      <c r="G426" s="5" t="s">
        <v>318</v>
      </c>
      <c r="H426" s="29" t="s">
        <v>2771</v>
      </c>
      <c r="I426" s="5">
        <v>1</v>
      </c>
      <c r="J426" s="4">
        <v>1</v>
      </c>
      <c r="K426" s="5" t="s">
        <v>55</v>
      </c>
      <c r="L426" s="5" t="s">
        <v>2773</v>
      </c>
      <c r="M426" s="4">
        <v>7</v>
      </c>
      <c r="N426" s="5" t="s">
        <v>1823</v>
      </c>
      <c r="O426" s="5" t="s">
        <v>1666</v>
      </c>
      <c r="P426" s="5" t="s">
        <v>197</v>
      </c>
      <c r="Q426" s="6">
        <v>0</v>
      </c>
      <c r="R426" s="6">
        <v>0</v>
      </c>
      <c r="S426" s="6">
        <v>10</v>
      </c>
      <c r="T426" s="6">
        <v>0</v>
      </c>
      <c r="U426" s="6">
        <v>1</v>
      </c>
      <c r="V426" s="6">
        <v>11</v>
      </c>
      <c r="W426" s="6">
        <v>0</v>
      </c>
      <c r="X426" s="6">
        <v>10.5</v>
      </c>
      <c r="Y426" s="6">
        <v>0</v>
      </c>
      <c r="Z426" s="6">
        <v>0.5</v>
      </c>
      <c r="AA426" s="6">
        <v>11</v>
      </c>
      <c r="AB426" s="21">
        <f t="shared" si="37"/>
        <v>1</v>
      </c>
      <c r="AC426" s="23">
        <f t="shared" si="38"/>
        <v>1</v>
      </c>
      <c r="AD426" s="24" t="str">
        <f t="shared" si="39"/>
        <v>85% a 100%</v>
      </c>
      <c r="AE426" s="26" t="str">
        <f t="shared" si="40"/>
        <v>116000172000182</v>
      </c>
      <c r="AF426" s="26" t="str">
        <f>VLOOKUP(Tabla1[[#This Row],[RUC PROGRAMAS]],Tabla13[[RUC PROGRAMAS]:[Codificado Reportado
USD]],1,0)</f>
        <v>116000172000182</v>
      </c>
      <c r="AG426" s="6">
        <v>20391994.800000001</v>
      </c>
      <c r="AH426" s="6">
        <v>20247228.960000001</v>
      </c>
      <c r="AI426" s="21">
        <f t="shared" si="41"/>
        <v>0.99290084950394364</v>
      </c>
      <c r="AJ426" s="26" t="str">
        <f t="shared" si="42"/>
        <v>85% a 100%</v>
      </c>
      <c r="AK426" s="6">
        <v>20391994.799999997</v>
      </c>
      <c r="AL426" s="6">
        <v>20247228.960000001</v>
      </c>
      <c r="AM426" s="5" t="s">
        <v>2325</v>
      </c>
      <c r="AN426" s="5" t="s">
        <v>2266</v>
      </c>
      <c r="AO426" s="5" t="s">
        <v>725</v>
      </c>
      <c r="AP426" s="5" t="s">
        <v>2515</v>
      </c>
      <c r="AQ426" s="5" t="s">
        <v>327</v>
      </c>
      <c r="AR426" s="5" t="s">
        <v>1921</v>
      </c>
      <c r="AS426" s="7">
        <v>44592.411168981504</v>
      </c>
      <c r="AT426" s="10"/>
    </row>
    <row r="427" spans="1:46" s="1" customFormat="1" ht="50" customHeight="1">
      <c r="A427" s="9">
        <v>2021</v>
      </c>
      <c r="B427" s="5" t="s">
        <v>1660</v>
      </c>
      <c r="C427" s="5" t="str">
        <f>VLOOKUP(Tabla1[[#This Row],[RUC]],[1]ENTIDADES!$A$2:$I$191,2,0)</f>
        <v>SIN GABINETE</v>
      </c>
      <c r="D427" s="5" t="s">
        <v>2644</v>
      </c>
      <c r="E427" s="5" t="str">
        <f>VLOOKUP(Tabla1[[#This Row],[RUC]],[1]ENTIDADES!$A$2:$I$191,4,0)</f>
        <v>ZONA 7</v>
      </c>
      <c r="F427" s="5" t="s">
        <v>2578</v>
      </c>
      <c r="G427" s="5" t="s">
        <v>1455</v>
      </c>
      <c r="H427" s="29" t="s">
        <v>2771</v>
      </c>
      <c r="I427" s="5">
        <v>2</v>
      </c>
      <c r="J427" s="4">
        <v>5</v>
      </c>
      <c r="K427" s="5" t="s">
        <v>2608</v>
      </c>
      <c r="L427" s="5" t="s">
        <v>2773</v>
      </c>
      <c r="M427" s="4">
        <v>7</v>
      </c>
      <c r="N427" s="5" t="s">
        <v>1823</v>
      </c>
      <c r="O427" s="5" t="s">
        <v>2703</v>
      </c>
      <c r="P427" s="5" t="s">
        <v>1779</v>
      </c>
      <c r="Q427" s="6">
        <v>0</v>
      </c>
      <c r="R427" s="6">
        <v>0</v>
      </c>
      <c r="S427" s="6">
        <v>23</v>
      </c>
      <c r="T427" s="6">
        <v>23</v>
      </c>
      <c r="U427" s="6">
        <v>30</v>
      </c>
      <c r="V427" s="6">
        <v>76</v>
      </c>
      <c r="W427" s="6">
        <v>0</v>
      </c>
      <c r="X427" s="6">
        <v>0</v>
      </c>
      <c r="Y427" s="6">
        <v>23</v>
      </c>
      <c r="Z427" s="6">
        <v>31</v>
      </c>
      <c r="AA427" s="6">
        <v>54</v>
      </c>
      <c r="AB427" s="21">
        <f t="shared" si="37"/>
        <v>0.71052631578947367</v>
      </c>
      <c r="AC427" s="23">
        <f t="shared" si="38"/>
        <v>0.71052631578947367</v>
      </c>
      <c r="AD427" s="24" t="str">
        <f t="shared" si="39"/>
        <v>70% a 84,99%</v>
      </c>
      <c r="AE427" s="26" t="str">
        <f t="shared" si="40"/>
        <v>116000172000183</v>
      </c>
      <c r="AF427" s="26" t="str">
        <f>VLOOKUP(Tabla1[[#This Row],[RUC PROGRAMAS]],Tabla13[[RUC PROGRAMAS]:[Codificado Reportado
USD]],1,0)</f>
        <v>116000172000183</v>
      </c>
      <c r="AG427" s="6">
        <v>410737.53</v>
      </c>
      <c r="AH427" s="6">
        <v>355284.29</v>
      </c>
      <c r="AI427" s="21">
        <f t="shared" si="41"/>
        <v>0.864991056453984</v>
      </c>
      <c r="AJ427" s="26" t="str">
        <f t="shared" si="42"/>
        <v>85% a 100%</v>
      </c>
      <c r="AK427" s="6">
        <v>410737.53</v>
      </c>
      <c r="AL427" s="6">
        <v>355284.29000000004</v>
      </c>
      <c r="AM427" s="5" t="s">
        <v>1141</v>
      </c>
      <c r="AN427" s="5" t="s">
        <v>1549</v>
      </c>
      <c r="AO427" s="5" t="s">
        <v>2404</v>
      </c>
      <c r="AP427" s="5" t="s">
        <v>1638</v>
      </c>
      <c r="AQ427" s="5" t="s">
        <v>327</v>
      </c>
      <c r="AR427" s="5" t="s">
        <v>1921</v>
      </c>
      <c r="AS427" s="7">
        <v>44592.394664351901</v>
      </c>
      <c r="AT427" s="10"/>
    </row>
    <row r="428" spans="1:46" s="1" customFormat="1" ht="50" customHeight="1">
      <c r="A428" s="9">
        <v>2021</v>
      </c>
      <c r="B428" s="5" t="s">
        <v>1660</v>
      </c>
      <c r="C428" s="5" t="str">
        <f>VLOOKUP(Tabla1[[#This Row],[RUC]],[1]ENTIDADES!$A$2:$I$191,2,0)</f>
        <v>SIN GABINETE</v>
      </c>
      <c r="D428" s="5" t="s">
        <v>2644</v>
      </c>
      <c r="E428" s="5" t="str">
        <f>VLOOKUP(Tabla1[[#This Row],[RUC]],[1]ENTIDADES!$A$2:$I$191,4,0)</f>
        <v>ZONA 7</v>
      </c>
      <c r="F428" s="5" t="s">
        <v>836</v>
      </c>
      <c r="G428" s="5" t="s">
        <v>2119</v>
      </c>
      <c r="H428" s="29" t="s">
        <v>2771</v>
      </c>
      <c r="I428" s="5">
        <v>2</v>
      </c>
      <c r="J428" s="4">
        <v>5</v>
      </c>
      <c r="K428" s="5" t="s">
        <v>2608</v>
      </c>
      <c r="L428" s="5" t="s">
        <v>2773</v>
      </c>
      <c r="M428" s="4">
        <v>7</v>
      </c>
      <c r="N428" s="5" t="s">
        <v>1823</v>
      </c>
      <c r="O428" s="5" t="s">
        <v>1608</v>
      </c>
      <c r="P428" s="5" t="s">
        <v>1779</v>
      </c>
      <c r="Q428" s="6">
        <v>0</v>
      </c>
      <c r="R428" s="6">
        <v>9</v>
      </c>
      <c r="S428" s="6">
        <v>8</v>
      </c>
      <c r="T428" s="6">
        <v>5</v>
      </c>
      <c r="U428" s="6">
        <v>0</v>
      </c>
      <c r="V428" s="6">
        <v>22</v>
      </c>
      <c r="W428" s="6">
        <v>0</v>
      </c>
      <c r="X428" s="6">
        <v>18</v>
      </c>
      <c r="Y428" s="6">
        <v>7</v>
      </c>
      <c r="Z428" s="6">
        <v>0</v>
      </c>
      <c r="AA428" s="6">
        <v>25</v>
      </c>
      <c r="AB428" s="21">
        <f t="shared" si="37"/>
        <v>1.1363636363636365</v>
      </c>
      <c r="AC428" s="23">
        <f t="shared" si="38"/>
        <v>1</v>
      </c>
      <c r="AD428" s="24" t="str">
        <f t="shared" si="39"/>
        <v>85% a 100%</v>
      </c>
      <c r="AE428" s="26" t="str">
        <f t="shared" si="40"/>
        <v>116000172000184</v>
      </c>
      <c r="AF428" s="26" t="str">
        <f>VLOOKUP(Tabla1[[#This Row],[RUC PROGRAMAS]],Tabla13[[RUC PROGRAMAS]:[Codificado Reportado
USD]],1,0)</f>
        <v>116000172000184</v>
      </c>
      <c r="AG428" s="6">
        <v>56946.19</v>
      </c>
      <c r="AH428" s="6">
        <v>42341.99</v>
      </c>
      <c r="AI428" s="21">
        <f t="shared" si="41"/>
        <v>0.74354386131890471</v>
      </c>
      <c r="AJ428" s="26" t="str">
        <f t="shared" si="42"/>
        <v>70% a 84,99%</v>
      </c>
      <c r="AK428" s="6">
        <v>56946.19</v>
      </c>
      <c r="AL428" s="6">
        <v>42341.99</v>
      </c>
      <c r="AM428" s="5" t="s">
        <v>841</v>
      </c>
      <c r="AN428" s="5" t="s">
        <v>585</v>
      </c>
      <c r="AO428" s="5" t="s">
        <v>119</v>
      </c>
      <c r="AP428" s="5" t="s">
        <v>1539</v>
      </c>
      <c r="AQ428" s="5" t="s">
        <v>327</v>
      </c>
      <c r="AR428" s="5" t="s">
        <v>1921</v>
      </c>
      <c r="AS428" s="7">
        <v>44592.407962963</v>
      </c>
      <c r="AT428" s="10"/>
    </row>
    <row r="429" spans="1:46" s="1" customFormat="1" ht="50" customHeight="1">
      <c r="A429" s="9">
        <v>2021</v>
      </c>
      <c r="B429" s="5" t="s">
        <v>2354</v>
      </c>
      <c r="C429" s="5" t="str">
        <f>VLOOKUP(Tabla1[[#This Row],[RUC]],[1]ENTIDADES!$A$2:$I$191,2,0)</f>
        <v>SIN GABINETE</v>
      </c>
      <c r="D429" s="5" t="s">
        <v>801</v>
      </c>
      <c r="E429" s="5" t="str">
        <f>VLOOKUP(Tabla1[[#This Row],[RUC]],[1]ENTIDADES!$A$2:$I$191,4,0)</f>
        <v>ZONA 1</v>
      </c>
      <c r="F429" s="5" t="s">
        <v>2219</v>
      </c>
      <c r="G429" s="5" t="s">
        <v>739</v>
      </c>
      <c r="H429" s="29" t="s">
        <v>2770</v>
      </c>
      <c r="I429" s="5">
        <v>3</v>
      </c>
      <c r="J429" s="4">
        <v>7</v>
      </c>
      <c r="K429" s="5" t="s">
        <v>2274</v>
      </c>
      <c r="L429" s="5" t="s">
        <v>2776</v>
      </c>
      <c r="M429" s="4">
        <v>14</v>
      </c>
      <c r="N429" s="5" t="s">
        <v>2573</v>
      </c>
      <c r="O429" s="5" t="s">
        <v>539</v>
      </c>
      <c r="P429" s="5" t="s">
        <v>2124</v>
      </c>
      <c r="Q429" s="6">
        <v>0</v>
      </c>
      <c r="R429" s="6">
        <v>25</v>
      </c>
      <c r="S429" s="6">
        <v>25</v>
      </c>
      <c r="T429" s="6">
        <v>25</v>
      </c>
      <c r="U429" s="6">
        <v>25</v>
      </c>
      <c r="V429" s="6">
        <v>100</v>
      </c>
      <c r="W429" s="6">
        <v>13.34</v>
      </c>
      <c r="X429" s="6">
        <v>20.67</v>
      </c>
      <c r="Y429" s="6">
        <v>20.85</v>
      </c>
      <c r="Z429" s="6">
        <v>34.549999999999997</v>
      </c>
      <c r="AA429" s="6">
        <v>89.41</v>
      </c>
      <c r="AB429" s="21">
        <f t="shared" si="37"/>
        <v>0.89410000000000001</v>
      </c>
      <c r="AC429" s="23">
        <f t="shared" si="38"/>
        <v>0.89410000000000001</v>
      </c>
      <c r="AD429" s="24" t="str">
        <f t="shared" si="39"/>
        <v>85% a 100%</v>
      </c>
      <c r="AE429" s="26" t="str">
        <f t="shared" si="40"/>
        <v>176813237000101</v>
      </c>
      <c r="AF429" s="26" t="str">
        <f>VLOOKUP(Tabla1[[#This Row],[RUC PROGRAMAS]],Tabla13[[RUC PROGRAMAS]:[Codificado Reportado
USD]],1,0)</f>
        <v>176813237000101</v>
      </c>
      <c r="AG429" s="6">
        <v>2761381.01</v>
      </c>
      <c r="AH429" s="6">
        <v>2634786.81</v>
      </c>
      <c r="AI429" s="21">
        <f t="shared" si="41"/>
        <v>0.95415547527068723</v>
      </c>
      <c r="AJ429" s="26" t="str">
        <f t="shared" si="42"/>
        <v>85% a 100%</v>
      </c>
      <c r="AK429" s="6">
        <v>2761381.0100000002</v>
      </c>
      <c r="AL429" s="6">
        <v>2634786.81</v>
      </c>
      <c r="AM429" s="5" t="s">
        <v>1379</v>
      </c>
      <c r="AN429" s="5" t="s">
        <v>2192</v>
      </c>
      <c r="AO429" s="5" t="s">
        <v>1952</v>
      </c>
      <c r="AP429" s="5" t="s">
        <v>2440</v>
      </c>
      <c r="AQ429" s="5" t="s">
        <v>1693</v>
      </c>
      <c r="AR429" s="5" t="s">
        <v>623</v>
      </c>
      <c r="AS429" s="7">
        <v>44586.809490740699</v>
      </c>
      <c r="AT429" s="10"/>
    </row>
    <row r="430" spans="1:46" s="1" customFormat="1" ht="50" customHeight="1">
      <c r="A430" s="9">
        <v>2021</v>
      </c>
      <c r="B430" s="5" t="s">
        <v>2354</v>
      </c>
      <c r="C430" s="5" t="str">
        <f>VLOOKUP(Tabla1[[#This Row],[RUC]],[1]ENTIDADES!$A$2:$I$191,2,0)</f>
        <v>SIN GABINETE</v>
      </c>
      <c r="D430" s="5" t="s">
        <v>801</v>
      </c>
      <c r="E430" s="5" t="str">
        <f>VLOOKUP(Tabla1[[#This Row],[RUC]],[1]ENTIDADES!$A$2:$I$191,4,0)</f>
        <v>ZONA 1</v>
      </c>
      <c r="F430" s="5" t="s">
        <v>1328</v>
      </c>
      <c r="G430" s="5" t="s">
        <v>318</v>
      </c>
      <c r="H430" s="29" t="s">
        <v>2771</v>
      </c>
      <c r="I430" s="5">
        <v>1</v>
      </c>
      <c r="J430" s="4">
        <v>1</v>
      </c>
      <c r="K430" s="5" t="s">
        <v>55</v>
      </c>
      <c r="L430" s="5" t="s">
        <v>2773</v>
      </c>
      <c r="M430" s="4">
        <v>7</v>
      </c>
      <c r="N430" s="5" t="s">
        <v>1823</v>
      </c>
      <c r="O430" s="5" t="s">
        <v>146</v>
      </c>
      <c r="P430" s="5" t="s">
        <v>227</v>
      </c>
      <c r="Q430" s="6">
        <v>119</v>
      </c>
      <c r="R430" s="6">
        <v>59</v>
      </c>
      <c r="S430" s="6">
        <v>68</v>
      </c>
      <c r="T430" s="6">
        <v>97</v>
      </c>
      <c r="U430" s="6">
        <v>83</v>
      </c>
      <c r="V430" s="6">
        <v>307</v>
      </c>
      <c r="W430" s="6">
        <v>96</v>
      </c>
      <c r="X430" s="6">
        <v>151</v>
      </c>
      <c r="Y430" s="6">
        <v>87</v>
      </c>
      <c r="Z430" s="6">
        <v>49</v>
      </c>
      <c r="AA430" s="6">
        <v>383</v>
      </c>
      <c r="AB430" s="21">
        <f t="shared" si="37"/>
        <v>1.2475570032573291</v>
      </c>
      <c r="AC430" s="23">
        <f t="shared" si="38"/>
        <v>1</v>
      </c>
      <c r="AD430" s="24" t="str">
        <f t="shared" si="39"/>
        <v>85% a 100%</v>
      </c>
      <c r="AE430" s="26" t="str">
        <f t="shared" si="40"/>
        <v>176813237000182</v>
      </c>
      <c r="AF430" s="26" t="str">
        <f>VLOOKUP(Tabla1[[#This Row],[RUC PROGRAMAS]],Tabla13[[RUC PROGRAMAS]:[Codificado Reportado
USD]],1,0)</f>
        <v>176813237000182</v>
      </c>
      <c r="AG430" s="6">
        <v>4950320.12</v>
      </c>
      <c r="AH430" s="6">
        <v>4795784.33</v>
      </c>
      <c r="AI430" s="21">
        <f t="shared" si="41"/>
        <v>0.96878266733182494</v>
      </c>
      <c r="AJ430" s="26" t="str">
        <f t="shared" si="42"/>
        <v>85% a 100%</v>
      </c>
      <c r="AK430" s="6">
        <v>4950320.120000001</v>
      </c>
      <c r="AL430" s="6">
        <v>4795784.330000001</v>
      </c>
      <c r="AM430" s="5" t="s">
        <v>945</v>
      </c>
      <c r="AN430" s="5" t="s">
        <v>983</v>
      </c>
      <c r="AO430" s="5" t="s">
        <v>1634</v>
      </c>
      <c r="AP430" s="5" t="s">
        <v>240</v>
      </c>
      <c r="AQ430" s="5" t="s">
        <v>1693</v>
      </c>
      <c r="AR430" s="5" t="s">
        <v>623</v>
      </c>
      <c r="AS430" s="7">
        <v>44586.813240740703</v>
      </c>
      <c r="AT430" s="10"/>
    </row>
    <row r="431" spans="1:46" s="1" customFormat="1" ht="50" customHeight="1">
      <c r="A431" s="9">
        <v>2021</v>
      </c>
      <c r="B431" s="5" t="s">
        <v>2354</v>
      </c>
      <c r="C431" s="5" t="str">
        <f>VLOOKUP(Tabla1[[#This Row],[RUC]],[1]ENTIDADES!$A$2:$I$191,2,0)</f>
        <v>SIN GABINETE</v>
      </c>
      <c r="D431" s="5" t="s">
        <v>801</v>
      </c>
      <c r="E431" s="5" t="str">
        <f>VLOOKUP(Tabla1[[#This Row],[RUC]],[1]ENTIDADES!$A$2:$I$191,4,0)</f>
        <v>ZONA 1</v>
      </c>
      <c r="F431" s="5" t="s">
        <v>2578</v>
      </c>
      <c r="G431" s="5" t="s">
        <v>1455</v>
      </c>
      <c r="H431" s="29" t="s">
        <v>2771</v>
      </c>
      <c r="I431" s="5">
        <v>1</v>
      </c>
      <c r="J431" s="4">
        <v>1</v>
      </c>
      <c r="K431" s="5" t="s">
        <v>55</v>
      </c>
      <c r="L431" s="5" t="s">
        <v>2773</v>
      </c>
      <c r="M431" s="4">
        <v>7</v>
      </c>
      <c r="N431" s="5" t="s">
        <v>1823</v>
      </c>
      <c r="O431" s="5" t="s">
        <v>1476</v>
      </c>
      <c r="P431" s="5" t="s">
        <v>227</v>
      </c>
      <c r="Q431" s="6">
        <v>42</v>
      </c>
      <c r="R431" s="6">
        <v>4</v>
      </c>
      <c r="S431" s="6">
        <v>1</v>
      </c>
      <c r="T431" s="6">
        <v>4</v>
      </c>
      <c r="U431" s="6">
        <v>1</v>
      </c>
      <c r="V431" s="6">
        <v>10</v>
      </c>
      <c r="W431" s="6">
        <v>5</v>
      </c>
      <c r="X431" s="6">
        <v>1</v>
      </c>
      <c r="Y431" s="6">
        <v>0</v>
      </c>
      <c r="Z431" s="6">
        <v>2</v>
      </c>
      <c r="AA431" s="6">
        <v>8</v>
      </c>
      <c r="AB431" s="21">
        <f t="shared" si="37"/>
        <v>0.8</v>
      </c>
      <c r="AC431" s="23">
        <f t="shared" si="38"/>
        <v>0.8</v>
      </c>
      <c r="AD431" s="24" t="str">
        <f t="shared" si="39"/>
        <v>70% a 84,99%</v>
      </c>
      <c r="AE431" s="26" t="str">
        <f t="shared" si="40"/>
        <v>176813237000183</v>
      </c>
      <c r="AF431" s="26" t="str">
        <f>VLOOKUP(Tabla1[[#This Row],[RUC PROGRAMAS]],Tabla13[[RUC PROGRAMAS]:[Codificado Reportado
USD]],1,0)</f>
        <v>176813237000183</v>
      </c>
      <c r="AG431" s="6">
        <v>355754.23</v>
      </c>
      <c r="AH431" s="6">
        <v>219480.91</v>
      </c>
      <c r="AI431" s="21">
        <f t="shared" si="41"/>
        <v>0.61694532767748123</v>
      </c>
      <c r="AJ431" s="26" t="str">
        <f t="shared" si="42"/>
        <v>0% a 69,99%</v>
      </c>
      <c r="AK431" s="6">
        <v>355754.23000000004</v>
      </c>
      <c r="AL431" s="6">
        <v>219480.90999999997</v>
      </c>
      <c r="AM431" s="5" t="s">
        <v>470</v>
      </c>
      <c r="AN431" s="5" t="s">
        <v>1890</v>
      </c>
      <c r="AO431" s="5" t="s">
        <v>1071</v>
      </c>
      <c r="AP431" s="5" t="s">
        <v>1093</v>
      </c>
      <c r="AQ431" s="5" t="s">
        <v>1693</v>
      </c>
      <c r="AR431" s="5" t="s">
        <v>623</v>
      </c>
      <c r="AS431" s="7">
        <v>44586.815578703703</v>
      </c>
      <c r="AT431" s="10"/>
    </row>
    <row r="432" spans="1:46" s="1" customFormat="1" ht="50" customHeight="1">
      <c r="A432" s="9">
        <v>2021</v>
      </c>
      <c r="B432" s="5" t="s">
        <v>2354</v>
      </c>
      <c r="C432" s="5" t="str">
        <f>VLOOKUP(Tabla1[[#This Row],[RUC]],[1]ENTIDADES!$A$2:$I$191,2,0)</f>
        <v>SIN GABINETE</v>
      </c>
      <c r="D432" s="5" t="s">
        <v>801</v>
      </c>
      <c r="E432" s="5" t="str">
        <f>VLOOKUP(Tabla1[[#This Row],[RUC]],[1]ENTIDADES!$A$2:$I$191,4,0)</f>
        <v>ZONA 1</v>
      </c>
      <c r="F432" s="5" t="s">
        <v>836</v>
      </c>
      <c r="G432" s="5" t="s">
        <v>2119</v>
      </c>
      <c r="H432" s="29" t="s">
        <v>2771</v>
      </c>
      <c r="I432" s="5">
        <v>3</v>
      </c>
      <c r="J432" s="4">
        <v>7</v>
      </c>
      <c r="K432" s="5" t="s">
        <v>2274</v>
      </c>
      <c r="L432" s="5" t="s">
        <v>2773</v>
      </c>
      <c r="M432" s="4">
        <v>7</v>
      </c>
      <c r="N432" s="5" t="s">
        <v>1823</v>
      </c>
      <c r="O432" s="5" t="s">
        <v>967</v>
      </c>
      <c r="P432" s="5" t="s">
        <v>227</v>
      </c>
      <c r="Q432" s="6">
        <v>11</v>
      </c>
      <c r="R432" s="6">
        <v>0</v>
      </c>
      <c r="S432" s="6">
        <v>16</v>
      </c>
      <c r="T432" s="6">
        <v>0</v>
      </c>
      <c r="U432" s="6">
        <v>0</v>
      </c>
      <c r="V432" s="6">
        <v>16</v>
      </c>
      <c r="W432" s="6">
        <v>0</v>
      </c>
      <c r="X432" s="6">
        <v>15</v>
      </c>
      <c r="Y432" s="6">
        <v>4</v>
      </c>
      <c r="Z432" s="6">
        <v>1</v>
      </c>
      <c r="AA432" s="6">
        <v>20</v>
      </c>
      <c r="AB432" s="21">
        <f t="shared" si="37"/>
        <v>1.25</v>
      </c>
      <c r="AC432" s="23">
        <f t="shared" si="38"/>
        <v>1</v>
      </c>
      <c r="AD432" s="24" t="str">
        <f t="shared" si="39"/>
        <v>85% a 100%</v>
      </c>
      <c r="AE432" s="26" t="str">
        <f t="shared" si="40"/>
        <v>176813237000184</v>
      </c>
      <c r="AF432" s="26" t="str">
        <f>VLOOKUP(Tabla1[[#This Row],[RUC PROGRAMAS]],Tabla13[[RUC PROGRAMAS]:[Codificado Reportado
USD]],1,0)</f>
        <v>176813237000184</v>
      </c>
      <c r="AG432" s="6">
        <v>83245.34</v>
      </c>
      <c r="AH432" s="6">
        <v>73708.36</v>
      </c>
      <c r="AI432" s="21">
        <f t="shared" si="41"/>
        <v>0.88543526880904089</v>
      </c>
      <c r="AJ432" s="26" t="str">
        <f t="shared" si="42"/>
        <v>85% a 100%</v>
      </c>
      <c r="AK432" s="6">
        <v>83245.34</v>
      </c>
      <c r="AL432" s="6">
        <v>73708.359999999986</v>
      </c>
      <c r="AM432" s="5" t="s">
        <v>2128</v>
      </c>
      <c r="AN432" s="5" t="s">
        <v>2514</v>
      </c>
      <c r="AO432" s="5" t="s">
        <v>1934</v>
      </c>
      <c r="AP432" s="5" t="s">
        <v>215</v>
      </c>
      <c r="AQ432" s="5" t="s">
        <v>1693</v>
      </c>
      <c r="AR432" s="5" t="s">
        <v>623</v>
      </c>
      <c r="AS432" s="7">
        <v>44586.819131944401</v>
      </c>
      <c r="AT432" s="10"/>
    </row>
    <row r="433" spans="1:46" s="1" customFormat="1" ht="50" customHeight="1">
      <c r="A433" s="9">
        <v>2021</v>
      </c>
      <c r="B433" s="5" t="s">
        <v>2736</v>
      </c>
      <c r="C433" s="5" t="str">
        <f>VLOOKUP(Tabla1[[#This Row],[RUC]],[1]ENTIDADES!$A$2:$I$191,2,0)</f>
        <v>SIN GABINETE</v>
      </c>
      <c r="D433" s="5" t="s">
        <v>1039</v>
      </c>
      <c r="E433" s="5" t="str">
        <f>VLOOKUP(Tabla1[[#This Row],[RUC]],[1]ENTIDADES!$A$2:$I$191,4,0)</f>
        <v>ZONA 2</v>
      </c>
      <c r="F433" s="5" t="s">
        <v>2219</v>
      </c>
      <c r="G433" s="5" t="s">
        <v>739</v>
      </c>
      <c r="H433" s="29" t="s">
        <v>2770</v>
      </c>
      <c r="I433" s="5">
        <v>3</v>
      </c>
      <c r="J433" s="4">
        <v>7</v>
      </c>
      <c r="K433" s="5" t="s">
        <v>2274</v>
      </c>
      <c r="L433" s="5" t="s">
        <v>2776</v>
      </c>
      <c r="M433" s="4">
        <v>14</v>
      </c>
      <c r="N433" s="5" t="s">
        <v>2573</v>
      </c>
      <c r="O433" s="5" t="s">
        <v>2193</v>
      </c>
      <c r="P433" s="5" t="s">
        <v>2124</v>
      </c>
      <c r="Q433" s="6">
        <v>73.47</v>
      </c>
      <c r="R433" s="6">
        <v>25</v>
      </c>
      <c r="S433" s="6">
        <v>25</v>
      </c>
      <c r="T433" s="6">
        <v>25</v>
      </c>
      <c r="U433" s="6">
        <v>25</v>
      </c>
      <c r="V433" s="6">
        <v>100</v>
      </c>
      <c r="W433" s="6">
        <v>22</v>
      </c>
      <c r="X433" s="6">
        <v>20</v>
      </c>
      <c r="Y433" s="6">
        <v>33</v>
      </c>
      <c r="Z433" s="6">
        <v>25</v>
      </c>
      <c r="AA433" s="6">
        <v>100</v>
      </c>
      <c r="AB433" s="21">
        <f t="shared" si="37"/>
        <v>1</v>
      </c>
      <c r="AC433" s="23">
        <f t="shared" si="38"/>
        <v>1</v>
      </c>
      <c r="AD433" s="24" t="str">
        <f t="shared" si="39"/>
        <v>85% a 100%</v>
      </c>
      <c r="AE433" s="26" t="str">
        <f t="shared" si="40"/>
        <v>176818204000101</v>
      </c>
      <c r="AF433" s="26" t="str">
        <f>VLOOKUP(Tabla1[[#This Row],[RUC PROGRAMAS]],Tabla13[[RUC PROGRAMAS]:[Codificado Reportado
USD]],1,0)</f>
        <v>176818204000101</v>
      </c>
      <c r="AG433" s="6">
        <v>2886635.35</v>
      </c>
      <c r="AH433" s="6">
        <v>2492393.58</v>
      </c>
      <c r="AI433" s="21">
        <f t="shared" si="41"/>
        <v>0.86342515690456023</v>
      </c>
      <c r="AJ433" s="26" t="str">
        <f t="shared" si="42"/>
        <v>85% a 100%</v>
      </c>
      <c r="AK433" s="6">
        <v>2886635.35</v>
      </c>
      <c r="AL433" s="6">
        <v>2492393.58</v>
      </c>
      <c r="AM433" s="5" t="s">
        <v>1347</v>
      </c>
      <c r="AN433" s="5" t="s">
        <v>2558</v>
      </c>
      <c r="AO433" s="5" t="s">
        <v>921</v>
      </c>
      <c r="AP433" s="5" t="s">
        <v>1953</v>
      </c>
      <c r="AQ433" s="5" t="s">
        <v>1546</v>
      </c>
      <c r="AR433" s="5" t="s">
        <v>2231</v>
      </c>
      <c r="AS433" s="7">
        <v>44589.475185185198</v>
      </c>
      <c r="AT433" s="10"/>
    </row>
    <row r="434" spans="1:46" s="1" customFormat="1" ht="50" customHeight="1">
      <c r="A434" s="9">
        <v>2021</v>
      </c>
      <c r="B434" s="5" t="s">
        <v>2736</v>
      </c>
      <c r="C434" s="5" t="str">
        <f>VLOOKUP(Tabla1[[#This Row],[RUC]],[1]ENTIDADES!$A$2:$I$191,2,0)</f>
        <v>SIN GABINETE</v>
      </c>
      <c r="D434" s="5" t="s">
        <v>1039</v>
      </c>
      <c r="E434" s="5" t="str">
        <f>VLOOKUP(Tabla1[[#This Row],[RUC]],[1]ENTIDADES!$A$2:$I$191,4,0)</f>
        <v>ZONA 2</v>
      </c>
      <c r="F434" s="5" t="s">
        <v>1328</v>
      </c>
      <c r="G434" s="5" t="s">
        <v>318</v>
      </c>
      <c r="H434" s="29" t="s">
        <v>2771</v>
      </c>
      <c r="I434" s="5">
        <v>1</v>
      </c>
      <c r="J434" s="4">
        <v>1</v>
      </c>
      <c r="K434" s="5" t="s">
        <v>55</v>
      </c>
      <c r="L434" s="5" t="s">
        <v>2773</v>
      </c>
      <c r="M434" s="4">
        <v>7</v>
      </c>
      <c r="N434" s="5" t="s">
        <v>1823</v>
      </c>
      <c r="O434" s="5" t="s">
        <v>146</v>
      </c>
      <c r="P434" s="5" t="s">
        <v>227</v>
      </c>
      <c r="Q434" s="6">
        <v>58.33</v>
      </c>
      <c r="R434" s="6">
        <v>4</v>
      </c>
      <c r="S434" s="6">
        <v>3</v>
      </c>
      <c r="T434" s="6">
        <v>5</v>
      </c>
      <c r="U434" s="6">
        <v>5</v>
      </c>
      <c r="V434" s="6">
        <v>17</v>
      </c>
      <c r="W434" s="6">
        <v>4</v>
      </c>
      <c r="X434" s="6">
        <v>3</v>
      </c>
      <c r="Y434" s="6">
        <v>10</v>
      </c>
      <c r="Z434" s="6">
        <v>4</v>
      </c>
      <c r="AA434" s="6">
        <v>21</v>
      </c>
      <c r="AB434" s="21">
        <f t="shared" si="37"/>
        <v>1.2352941176470589</v>
      </c>
      <c r="AC434" s="23">
        <f t="shared" si="38"/>
        <v>1</v>
      </c>
      <c r="AD434" s="24" t="str">
        <f t="shared" si="39"/>
        <v>85% a 100%</v>
      </c>
      <c r="AE434" s="26" t="str">
        <f t="shared" si="40"/>
        <v>176818204000182</v>
      </c>
      <c r="AF434" s="26" t="str">
        <f>VLOOKUP(Tabla1[[#This Row],[RUC PROGRAMAS]],Tabla13[[RUC PROGRAMAS]:[Codificado Reportado
USD]],1,0)</f>
        <v>176818204000182</v>
      </c>
      <c r="AG434" s="6">
        <v>3474568.57</v>
      </c>
      <c r="AH434" s="6">
        <v>3326909.75</v>
      </c>
      <c r="AI434" s="21">
        <f t="shared" si="41"/>
        <v>0.95750297712501331</v>
      </c>
      <c r="AJ434" s="26" t="str">
        <f t="shared" si="42"/>
        <v>85% a 100%</v>
      </c>
      <c r="AK434" s="6">
        <v>3474568.57</v>
      </c>
      <c r="AL434" s="6">
        <v>3326909.7499999995</v>
      </c>
      <c r="AM434" s="5" t="s">
        <v>285</v>
      </c>
      <c r="AN434" s="5" t="s">
        <v>2401</v>
      </c>
      <c r="AO434" s="5" t="s">
        <v>2601</v>
      </c>
      <c r="AP434" s="5" t="s">
        <v>1739</v>
      </c>
      <c r="AQ434" s="5" t="s">
        <v>1546</v>
      </c>
      <c r="AR434" s="5" t="s">
        <v>2231</v>
      </c>
      <c r="AS434" s="7">
        <v>44589.475370370397</v>
      </c>
      <c r="AT434" s="10"/>
    </row>
    <row r="435" spans="1:46" s="1" customFormat="1" ht="50" customHeight="1">
      <c r="A435" s="9">
        <v>2021</v>
      </c>
      <c r="B435" s="5" t="s">
        <v>2736</v>
      </c>
      <c r="C435" s="5" t="str">
        <f>VLOOKUP(Tabla1[[#This Row],[RUC]],[1]ENTIDADES!$A$2:$I$191,2,0)</f>
        <v>SIN GABINETE</v>
      </c>
      <c r="D435" s="5" t="s">
        <v>1039</v>
      </c>
      <c r="E435" s="5" t="str">
        <f>VLOOKUP(Tabla1[[#This Row],[RUC]],[1]ENTIDADES!$A$2:$I$191,4,0)</f>
        <v>ZONA 2</v>
      </c>
      <c r="F435" s="5" t="s">
        <v>2578</v>
      </c>
      <c r="G435" s="5" t="s">
        <v>1455</v>
      </c>
      <c r="H435" s="29" t="s">
        <v>2771</v>
      </c>
      <c r="I435" s="5">
        <v>1</v>
      </c>
      <c r="J435" s="4">
        <v>1</v>
      </c>
      <c r="K435" s="5" t="s">
        <v>55</v>
      </c>
      <c r="L435" s="5" t="s">
        <v>2773</v>
      </c>
      <c r="M435" s="4">
        <v>7</v>
      </c>
      <c r="N435" s="5" t="s">
        <v>1823</v>
      </c>
      <c r="O435" s="5" t="s">
        <v>1476</v>
      </c>
      <c r="P435" s="5" t="s">
        <v>227</v>
      </c>
      <c r="Q435" s="6">
        <v>46.25</v>
      </c>
      <c r="R435" s="6">
        <v>13</v>
      </c>
      <c r="S435" s="6">
        <v>12</v>
      </c>
      <c r="T435" s="6">
        <v>15</v>
      </c>
      <c r="U435" s="6">
        <v>34</v>
      </c>
      <c r="V435" s="6">
        <v>74</v>
      </c>
      <c r="W435" s="6">
        <v>13</v>
      </c>
      <c r="X435" s="6">
        <v>39</v>
      </c>
      <c r="Y435" s="6">
        <v>17</v>
      </c>
      <c r="Z435" s="6">
        <v>5</v>
      </c>
      <c r="AA435" s="6">
        <v>74</v>
      </c>
      <c r="AB435" s="21">
        <f t="shared" si="37"/>
        <v>1</v>
      </c>
      <c r="AC435" s="23">
        <f t="shared" si="38"/>
        <v>1</v>
      </c>
      <c r="AD435" s="24" t="str">
        <f t="shared" si="39"/>
        <v>85% a 100%</v>
      </c>
      <c r="AE435" s="26" t="str">
        <f t="shared" si="40"/>
        <v>176818204000183</v>
      </c>
      <c r="AF435" s="26" t="str">
        <f>VLOOKUP(Tabla1[[#This Row],[RUC PROGRAMAS]],Tabla13[[RUC PROGRAMAS]:[Codificado Reportado
USD]],1,0)</f>
        <v>176818204000183</v>
      </c>
      <c r="AG435" s="6">
        <v>434535.5</v>
      </c>
      <c r="AH435" s="6">
        <v>311778.43</v>
      </c>
      <c r="AI435" s="21">
        <f t="shared" si="41"/>
        <v>0.71749817909008584</v>
      </c>
      <c r="AJ435" s="26" t="str">
        <f t="shared" si="42"/>
        <v>70% a 84,99%</v>
      </c>
      <c r="AK435" s="6">
        <v>434535.5</v>
      </c>
      <c r="AL435" s="6">
        <v>311778.43</v>
      </c>
      <c r="AM435" s="5" t="s">
        <v>860</v>
      </c>
      <c r="AN435" s="5" t="s">
        <v>2169</v>
      </c>
      <c r="AO435" s="5" t="s">
        <v>13</v>
      </c>
      <c r="AP435" s="5" t="s">
        <v>723</v>
      </c>
      <c r="AQ435" s="5" t="s">
        <v>1546</v>
      </c>
      <c r="AR435" s="5" t="s">
        <v>2231</v>
      </c>
      <c r="AS435" s="7">
        <v>44589.478668981501</v>
      </c>
      <c r="AT435" s="10"/>
    </row>
    <row r="436" spans="1:46" s="1" customFormat="1" ht="50" customHeight="1">
      <c r="A436" s="9">
        <v>2021</v>
      </c>
      <c r="B436" s="5" t="s">
        <v>2736</v>
      </c>
      <c r="C436" s="5" t="str">
        <f>VLOOKUP(Tabla1[[#This Row],[RUC]],[1]ENTIDADES!$A$2:$I$191,2,0)</f>
        <v>SIN GABINETE</v>
      </c>
      <c r="D436" s="5" t="s">
        <v>1039</v>
      </c>
      <c r="E436" s="5" t="str">
        <f>VLOOKUP(Tabla1[[#This Row],[RUC]],[1]ENTIDADES!$A$2:$I$191,4,0)</f>
        <v>ZONA 2</v>
      </c>
      <c r="F436" s="5" t="s">
        <v>836</v>
      </c>
      <c r="G436" s="5" t="s">
        <v>2119</v>
      </c>
      <c r="H436" s="29" t="s">
        <v>2771</v>
      </c>
      <c r="I436" s="5">
        <v>1</v>
      </c>
      <c r="J436" s="4">
        <v>1</v>
      </c>
      <c r="K436" s="5" t="s">
        <v>55</v>
      </c>
      <c r="L436" s="5" t="s">
        <v>2773</v>
      </c>
      <c r="M436" s="4">
        <v>7</v>
      </c>
      <c r="N436" s="5" t="s">
        <v>1823</v>
      </c>
      <c r="O436" s="5" t="s">
        <v>967</v>
      </c>
      <c r="P436" s="5" t="s">
        <v>227</v>
      </c>
      <c r="Q436" s="6">
        <v>0</v>
      </c>
      <c r="R436" s="6">
        <v>1</v>
      </c>
      <c r="S436" s="6">
        <v>1</v>
      </c>
      <c r="T436" s="6">
        <v>1</v>
      </c>
      <c r="U436" s="6">
        <v>1</v>
      </c>
      <c r="V436" s="6">
        <v>4</v>
      </c>
      <c r="W436" s="6">
        <v>1</v>
      </c>
      <c r="X436" s="6">
        <v>1</v>
      </c>
      <c r="Y436" s="6">
        <v>1</v>
      </c>
      <c r="Z436" s="6">
        <v>1</v>
      </c>
      <c r="AA436" s="6">
        <v>4</v>
      </c>
      <c r="AB436" s="21">
        <f t="shared" si="37"/>
        <v>1</v>
      </c>
      <c r="AC436" s="23">
        <f t="shared" si="38"/>
        <v>1</v>
      </c>
      <c r="AD436" s="24" t="str">
        <f t="shared" si="39"/>
        <v>85% a 100%</v>
      </c>
      <c r="AE436" s="26" t="str">
        <f t="shared" si="40"/>
        <v>176818204000184</v>
      </c>
      <c r="AF436" s="26" t="str">
        <f>VLOOKUP(Tabla1[[#This Row],[RUC PROGRAMAS]],Tabla13[[RUC PROGRAMAS]:[Codificado Reportado
USD]],1,0)</f>
        <v>176818204000184</v>
      </c>
      <c r="AG436" s="6">
        <v>121553.39</v>
      </c>
      <c r="AH436" s="6">
        <v>95349.02</v>
      </c>
      <c r="AI436" s="21">
        <f t="shared" si="41"/>
        <v>0.784420903440044</v>
      </c>
      <c r="AJ436" s="26" t="str">
        <f t="shared" si="42"/>
        <v>70% a 84,99%</v>
      </c>
      <c r="AK436" s="6">
        <v>121553.39</v>
      </c>
      <c r="AL436" s="6">
        <v>95349.01999999999</v>
      </c>
      <c r="AM436" s="5" t="s">
        <v>602</v>
      </c>
      <c r="AN436" s="5" t="s">
        <v>2315</v>
      </c>
      <c r="AO436" s="5" t="s">
        <v>2581</v>
      </c>
      <c r="AP436" s="5" t="s">
        <v>1805</v>
      </c>
      <c r="AQ436" s="5" t="s">
        <v>1546</v>
      </c>
      <c r="AR436" s="5" t="s">
        <v>2231</v>
      </c>
      <c r="AS436" s="7">
        <v>44589.475023148101</v>
      </c>
      <c r="AT436" s="10"/>
    </row>
    <row r="437" spans="1:46" s="1" customFormat="1" ht="50" customHeight="1">
      <c r="A437" s="9">
        <v>2021</v>
      </c>
      <c r="B437" s="5" t="s">
        <v>1991</v>
      </c>
      <c r="C437" s="5" t="str">
        <f>VLOOKUP(Tabla1[[#This Row],[RUC]],[1]ENTIDADES!$A$2:$I$191,2,0)</f>
        <v>SIN GABINETE</v>
      </c>
      <c r="D437" s="5" t="s">
        <v>999</v>
      </c>
      <c r="E437" s="5" t="str">
        <f>VLOOKUP(Tabla1[[#This Row],[RUC]],[1]ENTIDADES!$A$2:$I$191,4,0)</f>
        <v>ZONA 3</v>
      </c>
      <c r="F437" s="5" t="s">
        <v>2219</v>
      </c>
      <c r="G437" s="5" t="s">
        <v>739</v>
      </c>
      <c r="H437" s="29" t="s">
        <v>2770</v>
      </c>
      <c r="I437" s="5">
        <v>3</v>
      </c>
      <c r="J437" s="4">
        <v>7</v>
      </c>
      <c r="K437" s="5" t="s">
        <v>2274</v>
      </c>
      <c r="L437" s="5" t="s">
        <v>2776</v>
      </c>
      <c r="M437" s="4">
        <v>14</v>
      </c>
      <c r="N437" s="5" t="s">
        <v>2573</v>
      </c>
      <c r="O437" s="5" t="s">
        <v>2193</v>
      </c>
      <c r="P437" s="5" t="s">
        <v>2124</v>
      </c>
      <c r="Q437" s="6">
        <v>92.07</v>
      </c>
      <c r="R437" s="6">
        <v>25</v>
      </c>
      <c r="S437" s="6">
        <v>25</v>
      </c>
      <c r="T437" s="6">
        <v>25</v>
      </c>
      <c r="U437" s="6">
        <v>25</v>
      </c>
      <c r="V437" s="6">
        <v>100</v>
      </c>
      <c r="W437" s="6">
        <v>25</v>
      </c>
      <c r="X437" s="6">
        <v>17.850000000000001</v>
      </c>
      <c r="Y437" s="6">
        <v>25</v>
      </c>
      <c r="Z437" s="6">
        <v>25</v>
      </c>
      <c r="AA437" s="6">
        <v>92.85</v>
      </c>
      <c r="AB437" s="21">
        <f t="shared" si="37"/>
        <v>0.92849999999999999</v>
      </c>
      <c r="AC437" s="23">
        <f t="shared" si="38"/>
        <v>0.92849999999999999</v>
      </c>
      <c r="AD437" s="24" t="str">
        <f t="shared" si="39"/>
        <v>85% a 100%</v>
      </c>
      <c r="AE437" s="26" t="str">
        <f t="shared" si="40"/>
        <v>186000145000101</v>
      </c>
      <c r="AF437" s="26" t="str">
        <f>VLOOKUP(Tabla1[[#This Row],[RUC PROGRAMAS]],Tabla13[[RUC PROGRAMAS]:[Codificado Reportado
USD]],1,0)</f>
        <v>186000145000101</v>
      </c>
      <c r="AG437" s="6">
        <v>13401838.41</v>
      </c>
      <c r="AH437" s="6">
        <v>10687067.609999999</v>
      </c>
      <c r="AI437" s="21">
        <f t="shared" si="41"/>
        <v>0.79743295531944858</v>
      </c>
      <c r="AJ437" s="26" t="str">
        <f t="shared" si="42"/>
        <v>70% a 84,99%</v>
      </c>
      <c r="AK437" s="6">
        <v>13401838.409999996</v>
      </c>
      <c r="AL437" s="6">
        <v>10687067.609999998</v>
      </c>
      <c r="AM437" s="5" t="s">
        <v>1336</v>
      </c>
      <c r="AN437" s="5" t="s">
        <v>830</v>
      </c>
      <c r="AO437" s="5" t="s">
        <v>1142</v>
      </c>
      <c r="AP437" s="5" t="s">
        <v>1114</v>
      </c>
      <c r="AQ437" s="5" t="s">
        <v>1324</v>
      </c>
      <c r="AR437" s="5" t="s">
        <v>1337</v>
      </c>
      <c r="AS437" s="7">
        <v>44589.7018171296</v>
      </c>
      <c r="AT437" s="10"/>
    </row>
    <row r="438" spans="1:46" s="1" customFormat="1" ht="50" customHeight="1">
      <c r="A438" s="9">
        <v>2021</v>
      </c>
      <c r="B438" s="5" t="s">
        <v>1991</v>
      </c>
      <c r="C438" s="5" t="str">
        <f>VLOOKUP(Tabla1[[#This Row],[RUC]],[1]ENTIDADES!$A$2:$I$191,2,0)</f>
        <v>SIN GABINETE</v>
      </c>
      <c r="D438" s="5" t="s">
        <v>999</v>
      </c>
      <c r="E438" s="5" t="str">
        <f>VLOOKUP(Tabla1[[#This Row],[RUC]],[1]ENTIDADES!$A$2:$I$191,4,0)</f>
        <v>ZONA 3</v>
      </c>
      <c r="F438" s="5" t="s">
        <v>803</v>
      </c>
      <c r="G438" s="5" t="s">
        <v>1175</v>
      </c>
      <c r="H438" s="29" t="s">
        <v>2771</v>
      </c>
      <c r="I438" s="5">
        <v>1</v>
      </c>
      <c r="J438" s="4">
        <v>1</v>
      </c>
      <c r="K438" s="5" t="s">
        <v>55</v>
      </c>
      <c r="L438" s="5" t="s">
        <v>2773</v>
      </c>
      <c r="M438" s="4">
        <v>7</v>
      </c>
      <c r="N438" s="5" t="s">
        <v>1823</v>
      </c>
      <c r="O438" s="5" t="s">
        <v>2190</v>
      </c>
      <c r="P438" s="5" t="s">
        <v>2363</v>
      </c>
      <c r="Q438" s="6">
        <v>0</v>
      </c>
      <c r="R438" s="6">
        <v>0</v>
      </c>
      <c r="S438" s="6">
        <v>0</v>
      </c>
      <c r="T438" s="6">
        <v>0</v>
      </c>
      <c r="U438" s="6">
        <v>0</v>
      </c>
      <c r="V438" s="6">
        <v>0</v>
      </c>
      <c r="W438" s="6">
        <v>0</v>
      </c>
      <c r="X438" s="6">
        <v>0</v>
      </c>
      <c r="Y438" s="6">
        <v>0</v>
      </c>
      <c r="Z438" s="6">
        <v>0</v>
      </c>
      <c r="AA438" s="6">
        <v>0</v>
      </c>
      <c r="AB438" s="21" t="e">
        <f t="shared" si="37"/>
        <v>#DIV/0!</v>
      </c>
      <c r="AC438" s="23" t="e">
        <f t="shared" si="38"/>
        <v>#DIV/0!</v>
      </c>
      <c r="AD438" s="24" t="e">
        <f t="shared" si="39"/>
        <v>#DIV/0!</v>
      </c>
      <c r="AE438" s="26" t="str">
        <f t="shared" si="40"/>
        <v>186000145000121</v>
      </c>
      <c r="AF438" s="26" t="e">
        <f>VLOOKUP(Tabla1[[#This Row],[RUC PROGRAMAS]],Tabla13[[RUC PROGRAMAS]:[Codificado Reportado
USD]],1,0)</f>
        <v>#N/A</v>
      </c>
      <c r="AG438" s="6">
        <v>0</v>
      </c>
      <c r="AH438" s="6">
        <v>0</v>
      </c>
      <c r="AI438" s="21" t="e">
        <f t="shared" si="41"/>
        <v>#DIV/0!</v>
      </c>
      <c r="AJ438" s="26" t="e">
        <f t="shared" si="42"/>
        <v>#DIV/0!</v>
      </c>
      <c r="AK438" s="6">
        <v>0</v>
      </c>
      <c r="AL438" s="6">
        <v>0</v>
      </c>
      <c r="AM438" s="5" t="s">
        <v>2757</v>
      </c>
      <c r="AN438" s="5" t="s">
        <v>2757</v>
      </c>
      <c r="AO438" s="5" t="s">
        <v>2757</v>
      </c>
      <c r="AP438" s="5" t="s">
        <v>2757</v>
      </c>
      <c r="AQ438" s="5" t="s">
        <v>1324</v>
      </c>
      <c r="AR438" s="5" t="s">
        <v>1337</v>
      </c>
      <c r="AS438" s="7">
        <v>44589.7018634259</v>
      </c>
      <c r="AT438" s="10"/>
    </row>
    <row r="439" spans="1:46" s="1" customFormat="1" ht="50" customHeight="1">
      <c r="A439" s="9">
        <v>2021</v>
      </c>
      <c r="B439" s="5" t="s">
        <v>1991</v>
      </c>
      <c r="C439" s="5" t="str">
        <f>VLOOKUP(Tabla1[[#This Row],[RUC]],[1]ENTIDADES!$A$2:$I$191,2,0)</f>
        <v>SIN GABINETE</v>
      </c>
      <c r="D439" s="5" t="s">
        <v>999</v>
      </c>
      <c r="E439" s="5" t="str">
        <f>VLOOKUP(Tabla1[[#This Row],[RUC]],[1]ENTIDADES!$A$2:$I$191,4,0)</f>
        <v>ZONA 3</v>
      </c>
      <c r="F439" s="5" t="s">
        <v>1328</v>
      </c>
      <c r="G439" s="5" t="s">
        <v>318</v>
      </c>
      <c r="H439" s="29" t="s">
        <v>2771</v>
      </c>
      <c r="I439" s="5">
        <v>1</v>
      </c>
      <c r="J439" s="4">
        <v>1</v>
      </c>
      <c r="K439" s="5" t="s">
        <v>55</v>
      </c>
      <c r="L439" s="5" t="s">
        <v>2773</v>
      </c>
      <c r="M439" s="4">
        <v>7</v>
      </c>
      <c r="N439" s="5" t="s">
        <v>1823</v>
      </c>
      <c r="O439" s="5" t="s">
        <v>38</v>
      </c>
      <c r="P439" s="5" t="s">
        <v>1779</v>
      </c>
      <c r="Q439" s="6">
        <v>1192</v>
      </c>
      <c r="R439" s="6">
        <v>633</v>
      </c>
      <c r="S439" s="6">
        <v>250</v>
      </c>
      <c r="T439" s="6">
        <v>650</v>
      </c>
      <c r="U439" s="6">
        <v>650</v>
      </c>
      <c r="V439" s="6">
        <v>2183</v>
      </c>
      <c r="W439" s="6">
        <v>633</v>
      </c>
      <c r="X439" s="6">
        <v>258</v>
      </c>
      <c r="Y439" s="6">
        <v>985</v>
      </c>
      <c r="Z439" s="6">
        <v>368</v>
      </c>
      <c r="AA439" s="6">
        <v>2244</v>
      </c>
      <c r="AB439" s="21">
        <f t="shared" si="37"/>
        <v>1.0279431974347228</v>
      </c>
      <c r="AC439" s="23">
        <f t="shared" si="38"/>
        <v>1</v>
      </c>
      <c r="AD439" s="24" t="str">
        <f t="shared" si="39"/>
        <v>85% a 100%</v>
      </c>
      <c r="AE439" s="26" t="str">
        <f t="shared" si="40"/>
        <v>186000145000182</v>
      </c>
      <c r="AF439" s="26" t="str">
        <f>VLOOKUP(Tabla1[[#This Row],[RUC PROGRAMAS]],Tabla13[[RUC PROGRAMAS]:[Codificado Reportado
USD]],1,0)</f>
        <v>186000145000182</v>
      </c>
      <c r="AG439" s="6">
        <v>29409998.780000001</v>
      </c>
      <c r="AH439" s="6">
        <v>28087823.699999999</v>
      </c>
      <c r="AI439" s="21">
        <f t="shared" si="41"/>
        <v>0.95504334801607893</v>
      </c>
      <c r="AJ439" s="26" t="str">
        <f t="shared" si="42"/>
        <v>85% a 100%</v>
      </c>
      <c r="AK439" s="6">
        <v>29409998.780000001</v>
      </c>
      <c r="AL439" s="6">
        <v>28087823.699999999</v>
      </c>
      <c r="AM439" s="5" t="s">
        <v>2597</v>
      </c>
      <c r="AN439" s="5" t="s">
        <v>2344</v>
      </c>
      <c r="AO439" s="5" t="s">
        <v>1597</v>
      </c>
      <c r="AP439" s="5" t="s">
        <v>378</v>
      </c>
      <c r="AQ439" s="5" t="s">
        <v>1324</v>
      </c>
      <c r="AR439" s="5" t="s">
        <v>1337</v>
      </c>
      <c r="AS439" s="7">
        <v>44589.7020023148</v>
      </c>
      <c r="AT439" s="10"/>
    </row>
    <row r="440" spans="1:46" s="1" customFormat="1" ht="50" customHeight="1">
      <c r="A440" s="9">
        <v>2021</v>
      </c>
      <c r="B440" s="5" t="s">
        <v>1991</v>
      </c>
      <c r="C440" s="5" t="str">
        <f>VLOOKUP(Tabla1[[#This Row],[RUC]],[1]ENTIDADES!$A$2:$I$191,2,0)</f>
        <v>SIN GABINETE</v>
      </c>
      <c r="D440" s="5" t="s">
        <v>999</v>
      </c>
      <c r="E440" s="5" t="str">
        <f>VLOOKUP(Tabla1[[#This Row],[RUC]],[1]ENTIDADES!$A$2:$I$191,4,0)</f>
        <v>ZONA 3</v>
      </c>
      <c r="F440" s="5" t="s">
        <v>2578</v>
      </c>
      <c r="G440" s="5" t="s">
        <v>1455</v>
      </c>
      <c r="H440" s="29" t="s">
        <v>2771</v>
      </c>
      <c r="I440" s="5">
        <v>1</v>
      </c>
      <c r="J440" s="4">
        <v>1</v>
      </c>
      <c r="K440" s="5" t="s">
        <v>55</v>
      </c>
      <c r="L440" s="5" t="s">
        <v>2773</v>
      </c>
      <c r="M440" s="4">
        <v>7</v>
      </c>
      <c r="N440" s="5" t="s">
        <v>1823</v>
      </c>
      <c r="O440" s="5" t="s">
        <v>63</v>
      </c>
      <c r="P440" s="5" t="s">
        <v>1779</v>
      </c>
      <c r="Q440" s="6">
        <v>21</v>
      </c>
      <c r="R440" s="6">
        <v>0</v>
      </c>
      <c r="S440" s="6">
        <v>12</v>
      </c>
      <c r="T440" s="6">
        <v>3</v>
      </c>
      <c r="U440" s="6">
        <v>0</v>
      </c>
      <c r="V440" s="6">
        <v>15</v>
      </c>
      <c r="W440" s="6">
        <v>0</v>
      </c>
      <c r="X440" s="6">
        <v>12</v>
      </c>
      <c r="Y440" s="6">
        <v>5</v>
      </c>
      <c r="Z440" s="6">
        <v>1</v>
      </c>
      <c r="AA440" s="6">
        <v>18</v>
      </c>
      <c r="AB440" s="21">
        <f t="shared" si="37"/>
        <v>1.2</v>
      </c>
      <c r="AC440" s="23">
        <f t="shared" si="38"/>
        <v>1</v>
      </c>
      <c r="AD440" s="24" t="str">
        <f t="shared" si="39"/>
        <v>85% a 100%</v>
      </c>
      <c r="AE440" s="26" t="str">
        <f t="shared" si="40"/>
        <v>186000145000183</v>
      </c>
      <c r="AF440" s="26" t="str">
        <f>VLOOKUP(Tabla1[[#This Row],[RUC PROGRAMAS]],Tabla13[[RUC PROGRAMAS]:[Codificado Reportado
USD]],1,0)</f>
        <v>186000145000183</v>
      </c>
      <c r="AG440" s="6">
        <v>1341318.7</v>
      </c>
      <c r="AH440" s="6">
        <v>1217166.28</v>
      </c>
      <c r="AI440" s="21">
        <f t="shared" si="41"/>
        <v>0.90744002898043552</v>
      </c>
      <c r="AJ440" s="26" t="str">
        <f t="shared" si="42"/>
        <v>85% a 100%</v>
      </c>
      <c r="AK440" s="6">
        <v>1341318.7000000002</v>
      </c>
      <c r="AL440" s="6">
        <v>1217166.2799999998</v>
      </c>
      <c r="AM440" s="5" t="s">
        <v>2083</v>
      </c>
      <c r="AN440" s="5" t="s">
        <v>2329</v>
      </c>
      <c r="AO440" s="5" t="s">
        <v>901</v>
      </c>
      <c r="AP440" s="5" t="s">
        <v>2213</v>
      </c>
      <c r="AQ440" s="5" t="s">
        <v>1324</v>
      </c>
      <c r="AR440" s="5" t="s">
        <v>1337</v>
      </c>
      <c r="AS440" s="7">
        <v>44589.702118055597</v>
      </c>
      <c r="AT440" s="10"/>
    </row>
    <row r="441" spans="1:46" s="1" customFormat="1" ht="50" customHeight="1">
      <c r="A441" s="9">
        <v>2021</v>
      </c>
      <c r="B441" s="5" t="s">
        <v>1991</v>
      </c>
      <c r="C441" s="5" t="str">
        <f>VLOOKUP(Tabla1[[#This Row],[RUC]],[1]ENTIDADES!$A$2:$I$191,2,0)</f>
        <v>SIN GABINETE</v>
      </c>
      <c r="D441" s="5" t="s">
        <v>999</v>
      </c>
      <c r="E441" s="5" t="str">
        <f>VLOOKUP(Tabla1[[#This Row],[RUC]],[1]ENTIDADES!$A$2:$I$191,4,0)</f>
        <v>ZONA 3</v>
      </c>
      <c r="F441" s="5" t="s">
        <v>836</v>
      </c>
      <c r="G441" s="5" t="s">
        <v>2119</v>
      </c>
      <c r="H441" s="29" t="s">
        <v>2771</v>
      </c>
      <c r="I441" s="5">
        <v>1</v>
      </c>
      <c r="J441" s="4">
        <v>1</v>
      </c>
      <c r="K441" s="5" t="s">
        <v>55</v>
      </c>
      <c r="L441" s="5" t="s">
        <v>2773</v>
      </c>
      <c r="M441" s="4">
        <v>7</v>
      </c>
      <c r="N441" s="5" t="s">
        <v>1823</v>
      </c>
      <c r="O441" s="5" t="s">
        <v>843</v>
      </c>
      <c r="P441" s="5" t="s">
        <v>1779</v>
      </c>
      <c r="Q441" s="6">
        <v>163</v>
      </c>
      <c r="R441" s="6">
        <v>35</v>
      </c>
      <c r="S441" s="6">
        <v>41</v>
      </c>
      <c r="T441" s="6">
        <v>35</v>
      </c>
      <c r="U441" s="6">
        <v>35</v>
      </c>
      <c r="V441" s="6">
        <v>146</v>
      </c>
      <c r="W441" s="6">
        <v>35</v>
      </c>
      <c r="X441" s="6">
        <v>43</v>
      </c>
      <c r="Y441" s="6">
        <v>45</v>
      </c>
      <c r="Z441" s="6">
        <v>45</v>
      </c>
      <c r="AA441" s="6">
        <v>168</v>
      </c>
      <c r="AB441" s="21">
        <f t="shared" si="37"/>
        <v>1.1506849315068493</v>
      </c>
      <c r="AC441" s="23">
        <f t="shared" si="38"/>
        <v>1</v>
      </c>
      <c r="AD441" s="24" t="str">
        <f t="shared" si="39"/>
        <v>85% a 100%</v>
      </c>
      <c r="AE441" s="26" t="str">
        <f t="shared" si="40"/>
        <v>186000145000184</v>
      </c>
      <c r="AF441" s="26" t="str">
        <f>VLOOKUP(Tabla1[[#This Row],[RUC PROGRAMAS]],Tabla13[[RUC PROGRAMAS]:[Codificado Reportado
USD]],1,0)</f>
        <v>186000145000184</v>
      </c>
      <c r="AG441" s="6">
        <v>418588.22</v>
      </c>
      <c r="AH441" s="6">
        <v>317024.58</v>
      </c>
      <c r="AI441" s="21">
        <f t="shared" si="41"/>
        <v>0.75736622497403305</v>
      </c>
      <c r="AJ441" s="26" t="str">
        <f t="shared" si="42"/>
        <v>70% a 84,99%</v>
      </c>
      <c r="AK441" s="6">
        <v>418588.22</v>
      </c>
      <c r="AL441" s="6">
        <v>317024.57999999996</v>
      </c>
      <c r="AM441" s="5" t="s">
        <v>196</v>
      </c>
      <c r="AN441" s="5" t="s">
        <v>287</v>
      </c>
      <c r="AO441" s="5" t="s">
        <v>1474</v>
      </c>
      <c r="AP441" s="5" t="s">
        <v>1</v>
      </c>
      <c r="AQ441" s="5" t="s">
        <v>1324</v>
      </c>
      <c r="AR441" s="5" t="s">
        <v>1337</v>
      </c>
      <c r="AS441" s="7">
        <v>44589.702187499999</v>
      </c>
      <c r="AT441" s="10"/>
    </row>
    <row r="442" spans="1:46" s="1" customFormat="1" ht="50" customHeight="1">
      <c r="A442" s="9">
        <v>2021</v>
      </c>
      <c r="B442" s="5" t="s">
        <v>1774</v>
      </c>
      <c r="C442" s="5" t="str">
        <f>VLOOKUP(Tabla1[[#This Row],[RUC]],[1]ENTIDADES!$A$2:$I$191,2,0)</f>
        <v>SIN GABINETE</v>
      </c>
      <c r="D442" s="5" t="s">
        <v>1450</v>
      </c>
      <c r="E442" s="5" t="str">
        <f>VLOOKUP(Tabla1[[#This Row],[RUC]],[1]ENTIDADES!$A$2:$I$191,4,0)</f>
        <v>ZONA 5</v>
      </c>
      <c r="F442" s="5" t="s">
        <v>2219</v>
      </c>
      <c r="G442" s="5" t="s">
        <v>739</v>
      </c>
      <c r="H442" s="29" t="s">
        <v>2770</v>
      </c>
      <c r="I442" s="5">
        <v>3</v>
      </c>
      <c r="J442" s="4">
        <v>7</v>
      </c>
      <c r="K442" s="5" t="s">
        <v>2274</v>
      </c>
      <c r="L442" s="5" t="s">
        <v>2776</v>
      </c>
      <c r="M442" s="4">
        <v>14</v>
      </c>
      <c r="N442" s="5" t="s">
        <v>2573</v>
      </c>
      <c r="O442" s="5" t="s">
        <v>2193</v>
      </c>
      <c r="P442" s="5" t="s">
        <v>2124</v>
      </c>
      <c r="Q442" s="6">
        <v>0</v>
      </c>
      <c r="R442" s="6">
        <v>25</v>
      </c>
      <c r="S442" s="6">
        <v>25</v>
      </c>
      <c r="T442" s="6">
        <v>25</v>
      </c>
      <c r="U442" s="6">
        <v>25</v>
      </c>
      <c r="V442" s="6">
        <v>100</v>
      </c>
      <c r="W442" s="6">
        <v>25</v>
      </c>
      <c r="X442" s="6">
        <v>25</v>
      </c>
      <c r="Y442" s="6">
        <v>25</v>
      </c>
      <c r="Z442" s="6">
        <v>25</v>
      </c>
      <c r="AA442" s="6">
        <v>100</v>
      </c>
      <c r="AB442" s="21">
        <f t="shared" si="37"/>
        <v>1</v>
      </c>
      <c r="AC442" s="23">
        <f t="shared" si="38"/>
        <v>1</v>
      </c>
      <c r="AD442" s="24" t="str">
        <f t="shared" si="39"/>
        <v>85% a 100%</v>
      </c>
      <c r="AE442" s="26" t="str">
        <f t="shared" si="40"/>
        <v>126000111000101</v>
      </c>
      <c r="AF442" s="26" t="str">
        <f>VLOOKUP(Tabla1[[#This Row],[RUC PROGRAMAS]],Tabla13[[RUC PROGRAMAS]:[Codificado Reportado
USD]],1,0)</f>
        <v>126000111000101</v>
      </c>
      <c r="AG442" s="6">
        <v>7994548.9900000002</v>
      </c>
      <c r="AH442" s="6">
        <v>7732903.5800000001</v>
      </c>
      <c r="AI442" s="21">
        <f t="shared" si="41"/>
        <v>0.96727202368422782</v>
      </c>
      <c r="AJ442" s="26" t="str">
        <f t="shared" si="42"/>
        <v>85% a 100%</v>
      </c>
      <c r="AK442" s="6">
        <v>8072799.4899999993</v>
      </c>
      <c r="AL442" s="6">
        <v>7732903.5799999982</v>
      </c>
      <c r="AM442" s="5" t="s">
        <v>1854</v>
      </c>
      <c r="AN442" s="5" t="s">
        <v>1172</v>
      </c>
      <c r="AO442" s="5" t="s">
        <v>1172</v>
      </c>
      <c r="AP442" s="5" t="s">
        <v>629</v>
      </c>
      <c r="AQ442" s="5" t="s">
        <v>1579</v>
      </c>
      <c r="AR442" s="5" t="s">
        <v>1692</v>
      </c>
      <c r="AS442" s="7">
        <v>44592.735381944403</v>
      </c>
      <c r="AT442" s="10"/>
    </row>
    <row r="443" spans="1:46" s="1" customFormat="1" ht="50" customHeight="1">
      <c r="A443" s="9">
        <v>2021</v>
      </c>
      <c r="B443" s="5" t="s">
        <v>1774</v>
      </c>
      <c r="C443" s="5" t="str">
        <f>VLOOKUP(Tabla1[[#This Row],[RUC]],[1]ENTIDADES!$A$2:$I$191,2,0)</f>
        <v>SIN GABINETE</v>
      </c>
      <c r="D443" s="5" t="s">
        <v>1450</v>
      </c>
      <c r="E443" s="5" t="str">
        <f>VLOOKUP(Tabla1[[#This Row],[RUC]],[1]ENTIDADES!$A$2:$I$191,4,0)</f>
        <v>ZONA 5</v>
      </c>
      <c r="F443" s="5" t="s">
        <v>1328</v>
      </c>
      <c r="G443" s="5" t="s">
        <v>318</v>
      </c>
      <c r="H443" s="29" t="s">
        <v>2771</v>
      </c>
      <c r="I443" s="5">
        <v>1</v>
      </c>
      <c r="J443" s="4">
        <v>1</v>
      </c>
      <c r="K443" s="5" t="s">
        <v>55</v>
      </c>
      <c r="L443" s="5" t="s">
        <v>2773</v>
      </c>
      <c r="M443" s="4">
        <v>7</v>
      </c>
      <c r="N443" s="5" t="s">
        <v>1823</v>
      </c>
      <c r="O443" s="5" t="s">
        <v>146</v>
      </c>
      <c r="P443" s="5" t="s">
        <v>227</v>
      </c>
      <c r="Q443" s="6">
        <v>0</v>
      </c>
      <c r="R443" s="6">
        <v>0</v>
      </c>
      <c r="S443" s="6">
        <v>300</v>
      </c>
      <c r="T443" s="6">
        <v>0</v>
      </c>
      <c r="U443" s="6">
        <v>400</v>
      </c>
      <c r="V443" s="6">
        <v>700</v>
      </c>
      <c r="W443" s="6">
        <v>0</v>
      </c>
      <c r="X443" s="6">
        <v>700</v>
      </c>
      <c r="Y443" s="6">
        <v>100</v>
      </c>
      <c r="Z443" s="6">
        <v>0</v>
      </c>
      <c r="AA443" s="6">
        <v>800</v>
      </c>
      <c r="AB443" s="21">
        <f t="shared" si="37"/>
        <v>1.1428571428571428</v>
      </c>
      <c r="AC443" s="23">
        <f t="shared" si="38"/>
        <v>1</v>
      </c>
      <c r="AD443" s="24" t="str">
        <f t="shared" si="39"/>
        <v>85% a 100%</v>
      </c>
      <c r="AE443" s="26" t="str">
        <f t="shared" si="40"/>
        <v>126000111000182</v>
      </c>
      <c r="AF443" s="26" t="str">
        <f>VLOOKUP(Tabla1[[#This Row],[RUC PROGRAMAS]],Tabla13[[RUC PROGRAMAS]:[Codificado Reportado
USD]],1,0)</f>
        <v>126000111000182</v>
      </c>
      <c r="AG443" s="6">
        <v>13567094.32</v>
      </c>
      <c r="AH443" s="6">
        <v>13176932.91</v>
      </c>
      <c r="AI443" s="21">
        <f t="shared" si="41"/>
        <v>0.97124208022753689</v>
      </c>
      <c r="AJ443" s="26" t="str">
        <f t="shared" si="42"/>
        <v>85% a 100%</v>
      </c>
      <c r="AK443" s="6">
        <v>13488843.82</v>
      </c>
      <c r="AL443" s="6">
        <v>13176932.910000004</v>
      </c>
      <c r="AM443" s="5" t="s">
        <v>167</v>
      </c>
      <c r="AN443" s="5" t="s">
        <v>1190</v>
      </c>
      <c r="AO443" s="5" t="s">
        <v>1914</v>
      </c>
      <c r="AP443" s="5" t="s">
        <v>350</v>
      </c>
      <c r="AQ443" s="5" t="s">
        <v>1579</v>
      </c>
      <c r="AR443" s="5" t="s">
        <v>1692</v>
      </c>
      <c r="AS443" s="7">
        <v>44592.736168981501</v>
      </c>
      <c r="AT443" s="11">
        <v>44592.638067129599</v>
      </c>
    </row>
    <row r="444" spans="1:46" s="1" customFormat="1" ht="50" customHeight="1">
      <c r="A444" s="9">
        <v>2021</v>
      </c>
      <c r="B444" s="5" t="s">
        <v>1774</v>
      </c>
      <c r="C444" s="5" t="str">
        <f>VLOOKUP(Tabla1[[#This Row],[RUC]],[1]ENTIDADES!$A$2:$I$191,2,0)</f>
        <v>SIN GABINETE</v>
      </c>
      <c r="D444" s="5" t="s">
        <v>1450</v>
      </c>
      <c r="E444" s="5" t="str">
        <f>VLOOKUP(Tabla1[[#This Row],[RUC]],[1]ENTIDADES!$A$2:$I$191,4,0)</f>
        <v>ZONA 5</v>
      </c>
      <c r="F444" s="5" t="s">
        <v>2578</v>
      </c>
      <c r="G444" s="5" t="s">
        <v>1455</v>
      </c>
      <c r="H444" s="29" t="s">
        <v>2771</v>
      </c>
      <c r="I444" s="5">
        <v>2</v>
      </c>
      <c r="J444" s="4">
        <v>5</v>
      </c>
      <c r="K444" s="5" t="s">
        <v>2608</v>
      </c>
      <c r="L444" s="5" t="s">
        <v>2773</v>
      </c>
      <c r="M444" s="4">
        <v>7</v>
      </c>
      <c r="N444" s="5" t="s">
        <v>1823</v>
      </c>
      <c r="O444" s="5" t="s">
        <v>1476</v>
      </c>
      <c r="P444" s="5" t="s">
        <v>227</v>
      </c>
      <c r="Q444" s="6">
        <v>0</v>
      </c>
      <c r="R444" s="6">
        <v>3</v>
      </c>
      <c r="S444" s="6">
        <v>0</v>
      </c>
      <c r="T444" s="6">
        <v>10</v>
      </c>
      <c r="U444" s="6">
        <v>0</v>
      </c>
      <c r="V444" s="6">
        <v>13</v>
      </c>
      <c r="W444" s="6">
        <v>0</v>
      </c>
      <c r="X444" s="6">
        <v>6</v>
      </c>
      <c r="Y444" s="6">
        <v>10</v>
      </c>
      <c r="Z444" s="6">
        <v>0</v>
      </c>
      <c r="AA444" s="6">
        <v>16</v>
      </c>
      <c r="AB444" s="21">
        <f t="shared" si="37"/>
        <v>1.2307692307692308</v>
      </c>
      <c r="AC444" s="23">
        <f t="shared" si="38"/>
        <v>1</v>
      </c>
      <c r="AD444" s="24" t="str">
        <f t="shared" si="39"/>
        <v>85% a 100%</v>
      </c>
      <c r="AE444" s="26" t="str">
        <f t="shared" si="40"/>
        <v>126000111000183</v>
      </c>
      <c r="AF444" s="26" t="str">
        <f>VLOOKUP(Tabla1[[#This Row],[RUC PROGRAMAS]],Tabla13[[RUC PROGRAMAS]:[Codificado Reportado
USD]],1,0)</f>
        <v>126000111000183</v>
      </c>
      <c r="AG444" s="6">
        <v>258077.5</v>
      </c>
      <c r="AH444" s="6">
        <v>202018.4</v>
      </c>
      <c r="AI444" s="21">
        <f t="shared" si="41"/>
        <v>0.78278191628483684</v>
      </c>
      <c r="AJ444" s="26" t="str">
        <f t="shared" si="42"/>
        <v>70% a 84,99%</v>
      </c>
      <c r="AK444" s="6">
        <v>258077.50000000006</v>
      </c>
      <c r="AL444" s="6">
        <v>202018.40000000002</v>
      </c>
      <c r="AM444" s="5" t="s">
        <v>2415</v>
      </c>
      <c r="AN444" s="5" t="s">
        <v>249</v>
      </c>
      <c r="AO444" s="5" t="s">
        <v>1751</v>
      </c>
      <c r="AP444" s="5" t="s">
        <v>2647</v>
      </c>
      <c r="AQ444" s="5" t="s">
        <v>1579</v>
      </c>
      <c r="AR444" s="5" t="s">
        <v>1692</v>
      </c>
      <c r="AS444" s="7">
        <v>44592.513414351903</v>
      </c>
      <c r="AT444" s="10"/>
    </row>
    <row r="445" spans="1:46" s="1" customFormat="1" ht="50" customHeight="1">
      <c r="A445" s="9">
        <v>2021</v>
      </c>
      <c r="B445" s="5" t="s">
        <v>1774</v>
      </c>
      <c r="C445" s="5" t="str">
        <f>VLOOKUP(Tabla1[[#This Row],[RUC]],[1]ENTIDADES!$A$2:$I$191,2,0)</f>
        <v>SIN GABINETE</v>
      </c>
      <c r="D445" s="5" t="s">
        <v>1450</v>
      </c>
      <c r="E445" s="5" t="str">
        <f>VLOOKUP(Tabla1[[#This Row],[RUC]],[1]ENTIDADES!$A$2:$I$191,4,0)</f>
        <v>ZONA 5</v>
      </c>
      <c r="F445" s="5" t="s">
        <v>836</v>
      </c>
      <c r="G445" s="5" t="s">
        <v>2119</v>
      </c>
      <c r="H445" s="29" t="s">
        <v>2771</v>
      </c>
      <c r="I445" s="5">
        <v>2</v>
      </c>
      <c r="J445" s="4">
        <v>5</v>
      </c>
      <c r="K445" s="5" t="s">
        <v>2608</v>
      </c>
      <c r="L445" s="5" t="s">
        <v>2773</v>
      </c>
      <c r="M445" s="4">
        <v>7</v>
      </c>
      <c r="N445" s="5" t="s">
        <v>1823</v>
      </c>
      <c r="O445" s="5" t="s">
        <v>157</v>
      </c>
      <c r="P445" s="5" t="s">
        <v>227</v>
      </c>
      <c r="Q445" s="6">
        <v>0</v>
      </c>
      <c r="R445" s="6">
        <v>0</v>
      </c>
      <c r="S445" s="6">
        <v>0</v>
      </c>
      <c r="T445" s="6">
        <v>2</v>
      </c>
      <c r="U445" s="6">
        <v>2</v>
      </c>
      <c r="V445" s="6">
        <v>4</v>
      </c>
      <c r="W445" s="6">
        <v>0</v>
      </c>
      <c r="X445" s="6">
        <v>0</v>
      </c>
      <c r="Y445" s="6">
        <v>2</v>
      </c>
      <c r="Z445" s="6">
        <v>2</v>
      </c>
      <c r="AA445" s="6">
        <v>4</v>
      </c>
      <c r="AB445" s="21">
        <f t="shared" si="37"/>
        <v>1</v>
      </c>
      <c r="AC445" s="23">
        <f t="shared" si="38"/>
        <v>1</v>
      </c>
      <c r="AD445" s="24" t="str">
        <f t="shared" si="39"/>
        <v>85% a 100%</v>
      </c>
      <c r="AE445" s="26" t="str">
        <f t="shared" si="40"/>
        <v>126000111000184</v>
      </c>
      <c r="AF445" s="26" t="str">
        <f>VLOOKUP(Tabla1[[#This Row],[RUC PROGRAMAS]],Tabla13[[RUC PROGRAMAS]:[Codificado Reportado
USD]],1,0)</f>
        <v>126000111000184</v>
      </c>
      <c r="AG445" s="6">
        <v>45115</v>
      </c>
      <c r="AH445" s="6">
        <v>41206.21</v>
      </c>
      <c r="AI445" s="21">
        <f t="shared" si="41"/>
        <v>0.91335941482877092</v>
      </c>
      <c r="AJ445" s="26" t="str">
        <f t="shared" si="42"/>
        <v>85% a 100%</v>
      </c>
      <c r="AK445" s="6">
        <v>45115</v>
      </c>
      <c r="AL445" s="6">
        <v>41206.210000000006</v>
      </c>
      <c r="AM445" s="5" t="s">
        <v>595</v>
      </c>
      <c r="AN445" s="5" t="s">
        <v>595</v>
      </c>
      <c r="AO445" s="5" t="s">
        <v>833</v>
      </c>
      <c r="AP445" s="5" t="s">
        <v>646</v>
      </c>
      <c r="AQ445" s="5" t="s">
        <v>1579</v>
      </c>
      <c r="AR445" s="5" t="s">
        <v>1692</v>
      </c>
      <c r="AS445" s="7">
        <v>44592.544513888897</v>
      </c>
      <c r="AT445" s="10"/>
    </row>
    <row r="446" spans="1:46" s="1" customFormat="1" ht="50" customHeight="1">
      <c r="A446" s="9">
        <v>2021</v>
      </c>
      <c r="B446" s="5" t="s">
        <v>1734</v>
      </c>
      <c r="C446" s="5" t="str">
        <f>VLOOKUP(Tabla1[[#This Row],[RUC]],[1]ENTIDADES!$A$2:$I$191,2,0)</f>
        <v>SIN GABINETE</v>
      </c>
      <c r="D446" s="5" t="s">
        <v>1905</v>
      </c>
      <c r="E446" s="5" t="str">
        <f>VLOOKUP(Tabla1[[#This Row],[RUC]],[1]ENTIDADES!$A$2:$I$191,4,0)</f>
        <v>ZONA 3</v>
      </c>
      <c r="F446" s="5" t="s">
        <v>2219</v>
      </c>
      <c r="G446" s="5" t="s">
        <v>739</v>
      </c>
      <c r="H446" s="29" t="s">
        <v>2770</v>
      </c>
      <c r="I446" s="5">
        <v>3</v>
      </c>
      <c r="J446" s="4">
        <v>7</v>
      </c>
      <c r="K446" s="5" t="s">
        <v>2274</v>
      </c>
      <c r="L446" s="5" t="s">
        <v>2776</v>
      </c>
      <c r="M446" s="4">
        <v>14</v>
      </c>
      <c r="N446" s="5" t="s">
        <v>2573</v>
      </c>
      <c r="O446" s="5" t="s">
        <v>709</v>
      </c>
      <c r="P446" s="5" t="s">
        <v>314</v>
      </c>
      <c r="Q446" s="6">
        <v>100</v>
      </c>
      <c r="R446" s="6">
        <v>25</v>
      </c>
      <c r="S446" s="6">
        <v>25</v>
      </c>
      <c r="T446" s="6">
        <v>25</v>
      </c>
      <c r="U446" s="6">
        <v>25</v>
      </c>
      <c r="V446" s="6">
        <v>100</v>
      </c>
      <c r="W446" s="6">
        <v>25</v>
      </c>
      <c r="X446" s="6">
        <v>25</v>
      </c>
      <c r="Y446" s="6">
        <v>25</v>
      </c>
      <c r="Z446" s="6">
        <v>25</v>
      </c>
      <c r="AA446" s="6">
        <v>100</v>
      </c>
      <c r="AB446" s="21">
        <f t="shared" si="37"/>
        <v>1</v>
      </c>
      <c r="AC446" s="23">
        <f t="shared" si="38"/>
        <v>1</v>
      </c>
      <c r="AD446" s="24" t="str">
        <f t="shared" si="39"/>
        <v>85% a 100%</v>
      </c>
      <c r="AE446" s="26" t="str">
        <f t="shared" si="40"/>
        <v>056000127000101</v>
      </c>
      <c r="AF446" s="26" t="str">
        <f>VLOOKUP(Tabla1[[#This Row],[RUC PROGRAMAS]],Tabla13[[RUC PROGRAMAS]:[Codificado Reportado
USD]],1,0)</f>
        <v>056000127000101</v>
      </c>
      <c r="AG446" s="6">
        <v>3989797.33</v>
      </c>
      <c r="AH446" s="6">
        <v>3983046.57</v>
      </c>
      <c r="AI446" s="21">
        <f t="shared" si="41"/>
        <v>0.99830799425593875</v>
      </c>
      <c r="AJ446" s="26" t="str">
        <f t="shared" si="42"/>
        <v>85% a 100%</v>
      </c>
      <c r="AK446" s="6">
        <v>3989797.3299999996</v>
      </c>
      <c r="AL446" s="6">
        <v>3983046.5699999994</v>
      </c>
      <c r="AM446" s="5" t="s">
        <v>1939</v>
      </c>
      <c r="AN446" s="5" t="s">
        <v>296</v>
      </c>
      <c r="AO446" s="5" t="s">
        <v>1918</v>
      </c>
      <c r="AP446" s="5" t="s">
        <v>233</v>
      </c>
      <c r="AQ446" s="5" t="s">
        <v>1403</v>
      </c>
      <c r="AR446" s="5" t="s">
        <v>1704</v>
      </c>
      <c r="AS446" s="7">
        <v>44589.678807870398</v>
      </c>
      <c r="AT446" s="10"/>
    </row>
    <row r="447" spans="1:46" s="1" customFormat="1" ht="50" customHeight="1">
      <c r="A447" s="9">
        <v>2021</v>
      </c>
      <c r="B447" s="5" t="s">
        <v>1734</v>
      </c>
      <c r="C447" s="5" t="str">
        <f>VLOOKUP(Tabla1[[#This Row],[RUC]],[1]ENTIDADES!$A$2:$I$191,2,0)</f>
        <v>SIN GABINETE</v>
      </c>
      <c r="D447" s="5" t="s">
        <v>1905</v>
      </c>
      <c r="E447" s="5" t="str">
        <f>VLOOKUP(Tabla1[[#This Row],[RUC]],[1]ENTIDADES!$A$2:$I$191,4,0)</f>
        <v>ZONA 3</v>
      </c>
      <c r="F447" s="5" t="s">
        <v>1328</v>
      </c>
      <c r="G447" s="5" t="s">
        <v>318</v>
      </c>
      <c r="H447" s="29" t="s">
        <v>2771</v>
      </c>
      <c r="I447" s="5">
        <v>1</v>
      </c>
      <c r="J447" s="4">
        <v>1</v>
      </c>
      <c r="K447" s="5" t="s">
        <v>55</v>
      </c>
      <c r="L447" s="5" t="s">
        <v>2773</v>
      </c>
      <c r="M447" s="4">
        <v>7</v>
      </c>
      <c r="N447" s="5" t="s">
        <v>1823</v>
      </c>
      <c r="O447" s="5" t="s">
        <v>462</v>
      </c>
      <c r="P447" s="5" t="s">
        <v>314</v>
      </c>
      <c r="Q447" s="6">
        <v>35.51</v>
      </c>
      <c r="R447" s="6">
        <v>0</v>
      </c>
      <c r="S447" s="6">
        <v>0</v>
      </c>
      <c r="T447" s="6">
        <v>0</v>
      </c>
      <c r="U447" s="6">
        <v>38</v>
      </c>
      <c r="V447" s="6">
        <v>38</v>
      </c>
      <c r="W447" s="6">
        <v>0</v>
      </c>
      <c r="X447" s="6">
        <v>0</v>
      </c>
      <c r="Y447" s="6">
        <v>0</v>
      </c>
      <c r="Z447" s="6">
        <v>40.200000000000003</v>
      </c>
      <c r="AA447" s="6">
        <v>40.200000000000003</v>
      </c>
      <c r="AB447" s="21">
        <f t="shared" si="37"/>
        <v>1.0578947368421054</v>
      </c>
      <c r="AC447" s="23">
        <f t="shared" si="38"/>
        <v>1</v>
      </c>
      <c r="AD447" s="24" t="str">
        <f t="shared" si="39"/>
        <v>85% a 100%</v>
      </c>
      <c r="AE447" s="26" t="str">
        <f t="shared" si="40"/>
        <v>056000127000182</v>
      </c>
      <c r="AF447" s="26" t="str">
        <f>VLOOKUP(Tabla1[[#This Row],[RUC PROGRAMAS]],Tabla13[[RUC PROGRAMAS]:[Codificado Reportado
USD]],1,0)</f>
        <v>056000127000182</v>
      </c>
      <c r="AG447" s="6">
        <v>15212137.1</v>
      </c>
      <c r="AH447" s="6">
        <v>13315532.41</v>
      </c>
      <c r="AI447" s="21">
        <f t="shared" si="41"/>
        <v>0.87532292947846235</v>
      </c>
      <c r="AJ447" s="26" t="str">
        <f t="shared" si="42"/>
        <v>85% a 100%</v>
      </c>
      <c r="AK447" s="6">
        <v>15212137.100000001</v>
      </c>
      <c r="AL447" s="6">
        <v>13315532.410000002</v>
      </c>
      <c r="AM447" s="5" t="s">
        <v>671</v>
      </c>
      <c r="AN447" s="5" t="s">
        <v>1377</v>
      </c>
      <c r="AO447" s="5" t="s">
        <v>2548</v>
      </c>
      <c r="AP447" s="5" t="s">
        <v>190</v>
      </c>
      <c r="AQ447" s="5" t="s">
        <v>1403</v>
      </c>
      <c r="AR447" s="5" t="s">
        <v>1704</v>
      </c>
      <c r="AS447" s="7">
        <v>44589.667476851799</v>
      </c>
      <c r="AT447" s="11">
        <v>44587.591898148101</v>
      </c>
    </row>
    <row r="448" spans="1:46" s="1" customFormat="1" ht="50" customHeight="1">
      <c r="A448" s="9">
        <v>2021</v>
      </c>
      <c r="B448" s="5" t="s">
        <v>1734</v>
      </c>
      <c r="C448" s="5" t="str">
        <f>VLOOKUP(Tabla1[[#This Row],[RUC]],[1]ENTIDADES!$A$2:$I$191,2,0)</f>
        <v>SIN GABINETE</v>
      </c>
      <c r="D448" s="5" t="s">
        <v>1905</v>
      </c>
      <c r="E448" s="5" t="str">
        <f>VLOOKUP(Tabla1[[#This Row],[RUC]],[1]ENTIDADES!$A$2:$I$191,4,0)</f>
        <v>ZONA 3</v>
      </c>
      <c r="F448" s="5" t="s">
        <v>2578</v>
      </c>
      <c r="G448" s="5" t="s">
        <v>1455</v>
      </c>
      <c r="H448" s="29" t="s">
        <v>2771</v>
      </c>
      <c r="I448" s="5">
        <v>1</v>
      </c>
      <c r="J448" s="4">
        <v>1</v>
      </c>
      <c r="K448" s="5" t="s">
        <v>55</v>
      </c>
      <c r="L448" s="5" t="s">
        <v>2773</v>
      </c>
      <c r="M448" s="4">
        <v>7</v>
      </c>
      <c r="N448" s="5" t="s">
        <v>1823</v>
      </c>
      <c r="O448" s="5" t="s">
        <v>1425</v>
      </c>
      <c r="P448" s="5" t="s">
        <v>227</v>
      </c>
      <c r="Q448" s="6">
        <v>0.8</v>
      </c>
      <c r="R448" s="6">
        <v>0</v>
      </c>
      <c r="S448" s="6">
        <v>0</v>
      </c>
      <c r="T448" s="6">
        <v>0</v>
      </c>
      <c r="U448" s="6">
        <v>0.8</v>
      </c>
      <c r="V448" s="6">
        <v>0.8</v>
      </c>
      <c r="W448" s="6">
        <v>0</v>
      </c>
      <c r="X448" s="6">
        <v>0</v>
      </c>
      <c r="Y448" s="6">
        <v>0</v>
      </c>
      <c r="Z448" s="6">
        <v>0.8</v>
      </c>
      <c r="AA448" s="6">
        <v>0.8</v>
      </c>
      <c r="AB448" s="21">
        <f t="shared" si="37"/>
        <v>1</v>
      </c>
      <c r="AC448" s="23">
        <f t="shared" si="38"/>
        <v>1</v>
      </c>
      <c r="AD448" s="24" t="str">
        <f t="shared" si="39"/>
        <v>85% a 100%</v>
      </c>
      <c r="AE448" s="26" t="str">
        <f t="shared" si="40"/>
        <v>056000127000183</v>
      </c>
      <c r="AF448" s="26" t="str">
        <f>VLOOKUP(Tabla1[[#This Row],[RUC PROGRAMAS]],Tabla13[[RUC PROGRAMAS]:[Codificado Reportado
USD]],1,0)</f>
        <v>056000127000183</v>
      </c>
      <c r="AG448" s="6">
        <v>43551.97</v>
      </c>
      <c r="AH448" s="6">
        <v>43172.4</v>
      </c>
      <c r="AI448" s="21">
        <f t="shared" si="41"/>
        <v>0.99128466519424951</v>
      </c>
      <c r="AJ448" s="26" t="str">
        <f t="shared" si="42"/>
        <v>85% a 100%</v>
      </c>
      <c r="AK448" s="6">
        <v>43551.97</v>
      </c>
      <c r="AL448" s="6">
        <v>43172.4</v>
      </c>
      <c r="AM448" s="5" t="s">
        <v>2028</v>
      </c>
      <c r="AN448" s="5" t="s">
        <v>2417</v>
      </c>
      <c r="AO448" s="5" t="s">
        <v>2239</v>
      </c>
      <c r="AP448" s="5" t="s">
        <v>1043</v>
      </c>
      <c r="AQ448" s="5" t="s">
        <v>1403</v>
      </c>
      <c r="AR448" s="5" t="s">
        <v>1704</v>
      </c>
      <c r="AS448" s="7">
        <v>44589.668472222198</v>
      </c>
      <c r="AT448" s="10"/>
    </row>
    <row r="449" spans="1:46" s="1" customFormat="1" ht="50" customHeight="1">
      <c r="A449" s="9">
        <v>2021</v>
      </c>
      <c r="B449" s="5" t="s">
        <v>1734</v>
      </c>
      <c r="C449" s="5" t="str">
        <f>VLOOKUP(Tabla1[[#This Row],[RUC]],[1]ENTIDADES!$A$2:$I$191,2,0)</f>
        <v>SIN GABINETE</v>
      </c>
      <c r="D449" s="5" t="s">
        <v>1905</v>
      </c>
      <c r="E449" s="5" t="str">
        <f>VLOOKUP(Tabla1[[#This Row],[RUC]],[1]ENTIDADES!$A$2:$I$191,4,0)</f>
        <v>ZONA 3</v>
      </c>
      <c r="F449" s="5" t="s">
        <v>836</v>
      </c>
      <c r="G449" s="5" t="s">
        <v>2119</v>
      </c>
      <c r="H449" s="29" t="s">
        <v>2771</v>
      </c>
      <c r="I449" s="5">
        <v>1</v>
      </c>
      <c r="J449" s="4">
        <v>1</v>
      </c>
      <c r="K449" s="5" t="s">
        <v>55</v>
      </c>
      <c r="L449" s="5" t="s">
        <v>2773</v>
      </c>
      <c r="M449" s="4">
        <v>7</v>
      </c>
      <c r="N449" s="5" t="s">
        <v>1823</v>
      </c>
      <c r="O449" s="5" t="s">
        <v>882</v>
      </c>
      <c r="P449" s="5" t="s">
        <v>227</v>
      </c>
      <c r="Q449" s="6">
        <v>7</v>
      </c>
      <c r="R449" s="6">
        <v>0</v>
      </c>
      <c r="S449" s="6">
        <v>0</v>
      </c>
      <c r="T449" s="6">
        <v>0</v>
      </c>
      <c r="U449" s="6">
        <v>7</v>
      </c>
      <c r="V449" s="6">
        <v>7</v>
      </c>
      <c r="W449" s="6">
        <v>0</v>
      </c>
      <c r="X449" s="6">
        <v>0</v>
      </c>
      <c r="Y449" s="6">
        <v>0</v>
      </c>
      <c r="Z449" s="6">
        <v>7</v>
      </c>
      <c r="AA449" s="6">
        <v>7</v>
      </c>
      <c r="AB449" s="21">
        <f t="shared" si="37"/>
        <v>1</v>
      </c>
      <c r="AC449" s="23">
        <f t="shared" si="38"/>
        <v>1</v>
      </c>
      <c r="AD449" s="24" t="str">
        <f t="shared" si="39"/>
        <v>85% a 100%</v>
      </c>
      <c r="AE449" s="26" t="str">
        <f t="shared" si="40"/>
        <v>056000127000184</v>
      </c>
      <c r="AF449" s="26" t="str">
        <f>VLOOKUP(Tabla1[[#This Row],[RUC PROGRAMAS]],Tabla13[[RUC PROGRAMAS]:[Codificado Reportado
USD]],1,0)</f>
        <v>056000127000184</v>
      </c>
      <c r="AG449" s="6">
        <v>8245.2199999999993</v>
      </c>
      <c r="AH449" s="6">
        <v>8245.2199999999993</v>
      </c>
      <c r="AI449" s="21">
        <f t="shared" si="41"/>
        <v>1</v>
      </c>
      <c r="AJ449" s="26" t="str">
        <f t="shared" si="42"/>
        <v>85% a 100%</v>
      </c>
      <c r="AK449" s="6">
        <v>8245.2200000000012</v>
      </c>
      <c r="AL449" s="6">
        <v>8245.2200000000012</v>
      </c>
      <c r="AM449" s="5" t="s">
        <v>2353</v>
      </c>
      <c r="AN449" s="5" t="s">
        <v>251</v>
      </c>
      <c r="AO449" s="5" t="s">
        <v>2681</v>
      </c>
      <c r="AP449" s="5" t="s">
        <v>2567</v>
      </c>
      <c r="AQ449" s="5" t="s">
        <v>1403</v>
      </c>
      <c r="AR449" s="5" t="s">
        <v>1704</v>
      </c>
      <c r="AS449" s="7">
        <v>44589.668368055602</v>
      </c>
      <c r="AT449" s="10"/>
    </row>
    <row r="450" spans="1:46" s="1" customFormat="1" ht="50" customHeight="1">
      <c r="A450" s="9">
        <v>2021</v>
      </c>
      <c r="B450" s="5" t="s">
        <v>931</v>
      </c>
      <c r="C450" s="5" t="str">
        <f>VLOOKUP(Tabla1[[#This Row],[RUC]],[1]ENTIDADES!$A$2:$I$191,2,0)</f>
        <v>SIN GABINETE</v>
      </c>
      <c r="D450" s="5" t="s">
        <v>981</v>
      </c>
      <c r="E450" s="5" t="str">
        <f>VLOOKUP(Tabla1[[#This Row],[RUC]],[1]ENTIDADES!$A$2:$I$191,4,0)</f>
        <v>ZONA 7</v>
      </c>
      <c r="F450" s="5" t="s">
        <v>2219</v>
      </c>
      <c r="G450" s="5" t="s">
        <v>739</v>
      </c>
      <c r="H450" s="29" t="s">
        <v>2770</v>
      </c>
      <c r="I450" s="5">
        <v>3</v>
      </c>
      <c r="J450" s="4">
        <v>7</v>
      </c>
      <c r="K450" s="5" t="s">
        <v>2274</v>
      </c>
      <c r="L450" s="5" t="s">
        <v>2776</v>
      </c>
      <c r="M450" s="4">
        <v>14</v>
      </c>
      <c r="N450" s="5" t="s">
        <v>2573</v>
      </c>
      <c r="O450" s="5" t="s">
        <v>1381</v>
      </c>
      <c r="P450" s="5" t="s">
        <v>491</v>
      </c>
      <c r="Q450" s="6">
        <v>88.25</v>
      </c>
      <c r="R450" s="6">
        <v>25</v>
      </c>
      <c r="S450" s="6">
        <v>25</v>
      </c>
      <c r="T450" s="6">
        <v>25</v>
      </c>
      <c r="U450" s="6">
        <v>25</v>
      </c>
      <c r="V450" s="6">
        <v>100</v>
      </c>
      <c r="W450" s="6">
        <v>20.25</v>
      </c>
      <c r="X450" s="6">
        <v>21.26</v>
      </c>
      <c r="Y450" s="6">
        <v>23.89</v>
      </c>
      <c r="Z450" s="6">
        <v>34.6</v>
      </c>
      <c r="AA450" s="6">
        <v>100</v>
      </c>
      <c r="AB450" s="21">
        <f t="shared" ref="AB450:AB470" si="43">AA450/V450</f>
        <v>1</v>
      </c>
      <c r="AC450" s="23">
        <f t="shared" ref="AC450:AC470" si="44">IF(AB450&gt;=100%,1,AB450)</f>
        <v>1</v>
      </c>
      <c r="AD450" s="24" t="str">
        <f t="shared" ref="AD450:AD470" si="45">IF(AB450&gt;=85%,"85% a 100%",IF(AND(AB450&gt;=70%,AB450&lt;85%),"70% a 84,99%","0% a 69,99%"))</f>
        <v>85% a 100%</v>
      </c>
      <c r="AE450" s="26" t="str">
        <f t="shared" ref="AE450:AE470" si="46">CONCATENATE(B450,F450)</f>
        <v>076000158000101</v>
      </c>
      <c r="AF450" s="26" t="str">
        <f>VLOOKUP(Tabla1[[#This Row],[RUC PROGRAMAS]],Tabla13[[RUC PROGRAMAS]:[Codificado Reportado
USD]],1,0)</f>
        <v>076000158000101</v>
      </c>
      <c r="AG450" s="6">
        <v>10161034.27</v>
      </c>
      <c r="AH450" s="6">
        <v>9461607.4900000002</v>
      </c>
      <c r="AI450" s="21">
        <f t="shared" ref="AI450:AI470" si="47">AH450/AG450</f>
        <v>0.93116578869682332</v>
      </c>
      <c r="AJ450" s="26" t="str">
        <f t="shared" ref="AJ450:AJ470" si="48">IF(AI450&gt;=85%,"85% a 100%",IF(AND(AI450&gt;=70%,AI450&lt;85%),"70% a 84,99%","0% a 69,99%"))</f>
        <v>85% a 100%</v>
      </c>
      <c r="AK450" s="6">
        <v>10161034.270000001</v>
      </c>
      <c r="AL450" s="6">
        <v>9461607.4900000002</v>
      </c>
      <c r="AM450" s="5" t="s">
        <v>1617</v>
      </c>
      <c r="AN450" s="5" t="s">
        <v>917</v>
      </c>
      <c r="AO450" s="5" t="s">
        <v>2010</v>
      </c>
      <c r="AP450" s="5" t="s">
        <v>502</v>
      </c>
      <c r="AQ450" s="5" t="s">
        <v>1996</v>
      </c>
      <c r="AR450" s="5" t="s">
        <v>374</v>
      </c>
      <c r="AS450" s="7">
        <v>44592.364432870403</v>
      </c>
      <c r="AT450" s="10"/>
    </row>
    <row r="451" spans="1:46" s="1" customFormat="1" ht="50" customHeight="1">
      <c r="A451" s="9">
        <v>2021</v>
      </c>
      <c r="B451" s="5" t="s">
        <v>931</v>
      </c>
      <c r="C451" s="5" t="str">
        <f>VLOOKUP(Tabla1[[#This Row],[RUC]],[1]ENTIDADES!$A$2:$I$191,2,0)</f>
        <v>SIN GABINETE</v>
      </c>
      <c r="D451" s="5" t="s">
        <v>981</v>
      </c>
      <c r="E451" s="5" t="str">
        <f>VLOOKUP(Tabla1[[#This Row],[RUC]],[1]ENTIDADES!$A$2:$I$191,4,0)</f>
        <v>ZONA 7</v>
      </c>
      <c r="F451" s="5" t="s">
        <v>1328</v>
      </c>
      <c r="G451" s="5" t="s">
        <v>318</v>
      </c>
      <c r="H451" s="29" t="s">
        <v>2771</v>
      </c>
      <c r="I451" s="5">
        <v>1</v>
      </c>
      <c r="J451" s="4">
        <v>1</v>
      </c>
      <c r="K451" s="5" t="s">
        <v>55</v>
      </c>
      <c r="L451" s="5" t="s">
        <v>2773</v>
      </c>
      <c r="M451" s="4">
        <v>7</v>
      </c>
      <c r="N451" s="5" t="s">
        <v>1823</v>
      </c>
      <c r="O451" s="5" t="s">
        <v>678</v>
      </c>
      <c r="P451" s="5" t="s">
        <v>1779</v>
      </c>
      <c r="Q451" s="6">
        <v>1</v>
      </c>
      <c r="R451" s="6">
        <v>0</v>
      </c>
      <c r="S451" s="6">
        <v>1</v>
      </c>
      <c r="T451" s="6">
        <v>1</v>
      </c>
      <c r="U451" s="6">
        <v>1</v>
      </c>
      <c r="V451" s="6">
        <v>3</v>
      </c>
      <c r="W451" s="6">
        <v>0</v>
      </c>
      <c r="X451" s="6">
        <v>1</v>
      </c>
      <c r="Y451" s="6">
        <v>1</v>
      </c>
      <c r="Z451" s="6">
        <v>1</v>
      </c>
      <c r="AA451" s="6">
        <v>3</v>
      </c>
      <c r="AB451" s="21">
        <f t="shared" si="43"/>
        <v>1</v>
      </c>
      <c r="AC451" s="23">
        <f t="shared" si="44"/>
        <v>1</v>
      </c>
      <c r="AD451" s="24" t="str">
        <f t="shared" si="45"/>
        <v>85% a 100%</v>
      </c>
      <c r="AE451" s="26" t="str">
        <f t="shared" si="46"/>
        <v>076000158000182</v>
      </c>
      <c r="AF451" s="26" t="str">
        <f>VLOOKUP(Tabla1[[#This Row],[RUC PROGRAMAS]],Tabla13[[RUC PROGRAMAS]:[Codificado Reportado
USD]],1,0)</f>
        <v>076000158000182</v>
      </c>
      <c r="AG451" s="6">
        <v>17452378.48</v>
      </c>
      <c r="AH451" s="6">
        <v>16887592.550000001</v>
      </c>
      <c r="AI451" s="21">
        <f t="shared" si="47"/>
        <v>0.96763845508809987</v>
      </c>
      <c r="AJ451" s="26" t="str">
        <f t="shared" si="48"/>
        <v>85% a 100%</v>
      </c>
      <c r="AK451" s="6">
        <v>17452378.479999997</v>
      </c>
      <c r="AL451" s="6">
        <v>16887592.550000001</v>
      </c>
      <c r="AM451" s="5" t="s">
        <v>2345</v>
      </c>
      <c r="AN451" s="5" t="s">
        <v>1624</v>
      </c>
      <c r="AO451" s="5" t="s">
        <v>32</v>
      </c>
      <c r="AP451" s="5" t="s">
        <v>767</v>
      </c>
      <c r="AQ451" s="5" t="s">
        <v>1996</v>
      </c>
      <c r="AR451" s="5" t="s">
        <v>374</v>
      </c>
      <c r="AS451" s="7">
        <v>44592.370092592602</v>
      </c>
      <c r="AT451" s="10"/>
    </row>
    <row r="452" spans="1:46" s="1" customFormat="1" ht="50" customHeight="1">
      <c r="A452" s="9">
        <v>2021</v>
      </c>
      <c r="B452" s="5" t="s">
        <v>931</v>
      </c>
      <c r="C452" s="5" t="str">
        <f>VLOOKUP(Tabla1[[#This Row],[RUC]],[1]ENTIDADES!$A$2:$I$191,2,0)</f>
        <v>SIN GABINETE</v>
      </c>
      <c r="D452" s="5" t="s">
        <v>981</v>
      </c>
      <c r="E452" s="5" t="str">
        <f>VLOOKUP(Tabla1[[#This Row],[RUC]],[1]ENTIDADES!$A$2:$I$191,4,0)</f>
        <v>ZONA 7</v>
      </c>
      <c r="F452" s="5" t="s">
        <v>2578</v>
      </c>
      <c r="G452" s="5" t="s">
        <v>1455</v>
      </c>
      <c r="H452" s="29" t="s">
        <v>2771</v>
      </c>
      <c r="I452" s="5">
        <v>2</v>
      </c>
      <c r="J452" s="4">
        <v>5</v>
      </c>
      <c r="K452" s="5" t="s">
        <v>2608</v>
      </c>
      <c r="L452" s="5" t="s">
        <v>2773</v>
      </c>
      <c r="M452" s="4">
        <v>7</v>
      </c>
      <c r="N452" s="5" t="s">
        <v>1823</v>
      </c>
      <c r="O452" s="5" t="s">
        <v>667</v>
      </c>
      <c r="P452" s="5" t="s">
        <v>1779</v>
      </c>
      <c r="Q452" s="6">
        <v>254</v>
      </c>
      <c r="R452" s="6">
        <v>5</v>
      </c>
      <c r="S452" s="6">
        <v>5</v>
      </c>
      <c r="T452" s="6">
        <v>5</v>
      </c>
      <c r="U452" s="6">
        <v>5</v>
      </c>
      <c r="V452" s="6">
        <v>20</v>
      </c>
      <c r="W452" s="6">
        <v>5</v>
      </c>
      <c r="X452" s="6">
        <v>6</v>
      </c>
      <c r="Y452" s="6">
        <v>5</v>
      </c>
      <c r="Z452" s="6">
        <v>9</v>
      </c>
      <c r="AA452" s="6">
        <v>25</v>
      </c>
      <c r="AB452" s="21">
        <f t="shared" si="43"/>
        <v>1.25</v>
      </c>
      <c r="AC452" s="23">
        <f t="shared" si="44"/>
        <v>1</v>
      </c>
      <c r="AD452" s="24" t="str">
        <f t="shared" si="45"/>
        <v>85% a 100%</v>
      </c>
      <c r="AE452" s="26" t="str">
        <f t="shared" si="46"/>
        <v>076000158000183</v>
      </c>
      <c r="AF452" s="26" t="str">
        <f>VLOOKUP(Tabla1[[#This Row],[RUC PROGRAMAS]],Tabla13[[RUC PROGRAMAS]:[Codificado Reportado
USD]],1,0)</f>
        <v>076000158000183</v>
      </c>
      <c r="AG452" s="6">
        <v>1384425.7</v>
      </c>
      <c r="AH452" s="6">
        <v>1125513.1599999999</v>
      </c>
      <c r="AI452" s="21">
        <f t="shared" si="47"/>
        <v>0.8129819895715602</v>
      </c>
      <c r="AJ452" s="26" t="str">
        <f t="shared" si="48"/>
        <v>70% a 84,99%</v>
      </c>
      <c r="AK452" s="6">
        <v>1384425.7000000004</v>
      </c>
      <c r="AL452" s="6">
        <v>1125513.1599999999</v>
      </c>
      <c r="AM452" s="5" t="s">
        <v>1286</v>
      </c>
      <c r="AN452" s="5" t="s">
        <v>1189</v>
      </c>
      <c r="AO452" s="5" t="s">
        <v>1189</v>
      </c>
      <c r="AP452" s="5" t="s">
        <v>660</v>
      </c>
      <c r="AQ452" s="5" t="s">
        <v>1996</v>
      </c>
      <c r="AR452" s="5" t="s">
        <v>374</v>
      </c>
      <c r="AS452" s="7">
        <v>44592.373796296299</v>
      </c>
      <c r="AT452" s="10"/>
    </row>
    <row r="453" spans="1:46" s="1" customFormat="1" ht="50" customHeight="1">
      <c r="A453" s="9">
        <v>2021</v>
      </c>
      <c r="B453" s="5" t="s">
        <v>931</v>
      </c>
      <c r="C453" s="5" t="str">
        <f>VLOOKUP(Tabla1[[#This Row],[RUC]],[1]ENTIDADES!$A$2:$I$191,2,0)</f>
        <v>SIN GABINETE</v>
      </c>
      <c r="D453" s="5" t="s">
        <v>981</v>
      </c>
      <c r="E453" s="5" t="str">
        <f>VLOOKUP(Tabla1[[#This Row],[RUC]],[1]ENTIDADES!$A$2:$I$191,4,0)</f>
        <v>ZONA 7</v>
      </c>
      <c r="F453" s="5" t="s">
        <v>836</v>
      </c>
      <c r="G453" s="5" t="s">
        <v>2119</v>
      </c>
      <c r="H453" s="29" t="s">
        <v>2771</v>
      </c>
      <c r="I453" s="5">
        <v>3</v>
      </c>
      <c r="J453" s="4">
        <v>7</v>
      </c>
      <c r="K453" s="5" t="s">
        <v>2274</v>
      </c>
      <c r="L453" s="5" t="s">
        <v>2773</v>
      </c>
      <c r="M453" s="4">
        <v>7</v>
      </c>
      <c r="N453" s="5" t="s">
        <v>1823</v>
      </c>
      <c r="O453" s="5" t="s">
        <v>1856</v>
      </c>
      <c r="P453" s="5" t="s">
        <v>1779</v>
      </c>
      <c r="Q453" s="6">
        <v>44</v>
      </c>
      <c r="R453" s="6">
        <v>16</v>
      </c>
      <c r="S453" s="6">
        <v>16</v>
      </c>
      <c r="T453" s="6">
        <v>0</v>
      </c>
      <c r="U453" s="6">
        <v>0</v>
      </c>
      <c r="V453" s="6">
        <v>32</v>
      </c>
      <c r="W453" s="6">
        <v>16</v>
      </c>
      <c r="X453" s="6">
        <v>12</v>
      </c>
      <c r="Y453" s="6">
        <v>6</v>
      </c>
      <c r="Z453" s="6">
        <v>4</v>
      </c>
      <c r="AA453" s="6">
        <v>38</v>
      </c>
      <c r="AB453" s="21">
        <f t="shared" si="43"/>
        <v>1.1875</v>
      </c>
      <c r="AC453" s="23">
        <f t="shared" si="44"/>
        <v>1</v>
      </c>
      <c r="AD453" s="24" t="str">
        <f t="shared" si="45"/>
        <v>85% a 100%</v>
      </c>
      <c r="AE453" s="26" t="str">
        <f t="shared" si="46"/>
        <v>076000158000184</v>
      </c>
      <c r="AF453" s="26" t="str">
        <f>VLOOKUP(Tabla1[[#This Row],[RUC PROGRAMAS]],Tabla13[[RUC PROGRAMAS]:[Codificado Reportado
USD]],1,0)</f>
        <v>076000158000184</v>
      </c>
      <c r="AG453" s="6">
        <v>10000</v>
      </c>
      <c r="AH453" s="6">
        <v>8763.7900000000009</v>
      </c>
      <c r="AI453" s="21">
        <f t="shared" si="47"/>
        <v>0.87637900000000013</v>
      </c>
      <c r="AJ453" s="26" t="str">
        <f t="shared" si="48"/>
        <v>85% a 100%</v>
      </c>
      <c r="AK453" s="6">
        <v>10000</v>
      </c>
      <c r="AL453" s="6">
        <v>8763.7899999999991</v>
      </c>
      <c r="AM453" s="5" t="s">
        <v>1286</v>
      </c>
      <c r="AN453" s="5" t="s">
        <v>1223</v>
      </c>
      <c r="AO453" s="5" t="s">
        <v>2073</v>
      </c>
      <c r="AP453" s="5" t="s">
        <v>652</v>
      </c>
      <c r="AQ453" s="5" t="s">
        <v>1996</v>
      </c>
      <c r="AR453" s="5" t="s">
        <v>374</v>
      </c>
      <c r="AS453" s="7">
        <v>44592.3745023148</v>
      </c>
      <c r="AT453" s="10"/>
    </row>
    <row r="454" spans="1:46" s="1" customFormat="1" ht="50" customHeight="1">
      <c r="A454" s="9">
        <v>2021</v>
      </c>
      <c r="B454" s="5" t="s">
        <v>535</v>
      </c>
      <c r="C454" s="5" t="str">
        <f>VLOOKUP(Tabla1[[#This Row],[RUC]],[1]ENTIDADES!$A$2:$I$191,2,0)</f>
        <v>SIN GABINETE</v>
      </c>
      <c r="D454" s="5" t="s">
        <v>1367</v>
      </c>
      <c r="E454" s="5" t="str">
        <f>VLOOKUP(Tabla1[[#This Row],[RUC]],[1]ENTIDADES!$A$2:$I$191,4,0)</f>
        <v>ZONA 4</v>
      </c>
      <c r="F454" s="5" t="s">
        <v>2219</v>
      </c>
      <c r="G454" s="5" t="s">
        <v>739</v>
      </c>
      <c r="H454" s="29" t="s">
        <v>2770</v>
      </c>
      <c r="I454" s="5">
        <v>3</v>
      </c>
      <c r="J454" s="4">
        <v>7</v>
      </c>
      <c r="K454" s="5" t="s">
        <v>2274</v>
      </c>
      <c r="L454" s="5" t="s">
        <v>2776</v>
      </c>
      <c r="M454" s="4">
        <v>14</v>
      </c>
      <c r="N454" s="5" t="s">
        <v>2573</v>
      </c>
      <c r="O454" s="5" t="s">
        <v>2193</v>
      </c>
      <c r="P454" s="5" t="s">
        <v>491</v>
      </c>
      <c r="Q454" s="6">
        <v>0</v>
      </c>
      <c r="R454" s="6">
        <v>25</v>
      </c>
      <c r="S454" s="6">
        <v>25</v>
      </c>
      <c r="T454" s="6">
        <v>25</v>
      </c>
      <c r="U454" s="6">
        <v>25</v>
      </c>
      <c r="V454" s="6">
        <v>100</v>
      </c>
      <c r="W454" s="6">
        <v>18.64</v>
      </c>
      <c r="X454" s="6">
        <v>25.48</v>
      </c>
      <c r="Y454" s="6">
        <v>24.99</v>
      </c>
      <c r="Z454" s="6">
        <v>30.09</v>
      </c>
      <c r="AA454" s="6">
        <v>99.2</v>
      </c>
      <c r="AB454" s="21">
        <f t="shared" si="43"/>
        <v>0.99199999999999999</v>
      </c>
      <c r="AC454" s="23">
        <f t="shared" si="44"/>
        <v>0.99199999999999999</v>
      </c>
      <c r="AD454" s="24" t="str">
        <f t="shared" si="45"/>
        <v>85% a 100%</v>
      </c>
      <c r="AE454" s="26" t="str">
        <f t="shared" si="46"/>
        <v>136000209000101</v>
      </c>
      <c r="AF454" s="26" t="str">
        <f>VLOOKUP(Tabla1[[#This Row],[RUC PROGRAMAS]],Tabla13[[RUC PROGRAMAS]:[Codificado Reportado
USD]],1,0)</f>
        <v>136000209000101</v>
      </c>
      <c r="AG454" s="6">
        <v>11831426.970000001</v>
      </c>
      <c r="AH454" s="6">
        <v>11831426.970000001</v>
      </c>
      <c r="AI454" s="21">
        <f t="shared" si="47"/>
        <v>1</v>
      </c>
      <c r="AJ454" s="26" t="str">
        <f t="shared" si="48"/>
        <v>85% a 100%</v>
      </c>
      <c r="AK454" s="6">
        <v>11799124.349999998</v>
      </c>
      <c r="AL454" s="6">
        <v>11747491.359999999</v>
      </c>
      <c r="AM454" s="5" t="s">
        <v>164</v>
      </c>
      <c r="AN454" s="5" t="s">
        <v>164</v>
      </c>
      <c r="AO454" s="5" t="s">
        <v>164</v>
      </c>
      <c r="AP454" s="5" t="s">
        <v>164</v>
      </c>
      <c r="AQ454" s="5" t="s">
        <v>1585</v>
      </c>
      <c r="AR454" s="5" t="s">
        <v>2177</v>
      </c>
      <c r="AS454" s="7">
        <v>44592.571087962999</v>
      </c>
      <c r="AT454" s="10"/>
    </row>
    <row r="455" spans="1:46" s="1" customFormat="1" ht="50" customHeight="1">
      <c r="A455" s="9">
        <v>2021</v>
      </c>
      <c r="B455" s="5" t="s">
        <v>535</v>
      </c>
      <c r="C455" s="5" t="str">
        <f>VLOOKUP(Tabla1[[#This Row],[RUC]],[1]ENTIDADES!$A$2:$I$191,2,0)</f>
        <v>SIN GABINETE</v>
      </c>
      <c r="D455" s="5" t="s">
        <v>1367</v>
      </c>
      <c r="E455" s="5" t="str">
        <f>VLOOKUP(Tabla1[[#This Row],[RUC]],[1]ENTIDADES!$A$2:$I$191,4,0)</f>
        <v>ZONA 4</v>
      </c>
      <c r="F455" s="5" t="s">
        <v>1328</v>
      </c>
      <c r="G455" s="5" t="s">
        <v>318</v>
      </c>
      <c r="H455" s="29" t="s">
        <v>2771</v>
      </c>
      <c r="I455" s="5">
        <v>1</v>
      </c>
      <c r="J455" s="4">
        <v>1</v>
      </c>
      <c r="K455" s="5" t="s">
        <v>55</v>
      </c>
      <c r="L455" s="5" t="s">
        <v>2773</v>
      </c>
      <c r="M455" s="4">
        <v>7</v>
      </c>
      <c r="N455" s="5" t="s">
        <v>1823</v>
      </c>
      <c r="O455" s="5" t="s">
        <v>38</v>
      </c>
      <c r="P455" s="5" t="s">
        <v>2521</v>
      </c>
      <c r="Q455" s="6">
        <v>0</v>
      </c>
      <c r="R455" s="6">
        <v>20</v>
      </c>
      <c r="S455" s="6">
        <v>830</v>
      </c>
      <c r="T455" s="6">
        <v>400</v>
      </c>
      <c r="U455" s="6">
        <v>550</v>
      </c>
      <c r="V455" s="6">
        <v>1800</v>
      </c>
      <c r="W455" s="6">
        <v>30</v>
      </c>
      <c r="X455" s="6">
        <v>553</v>
      </c>
      <c r="Y455" s="6">
        <v>992</v>
      </c>
      <c r="Z455" s="6">
        <v>500</v>
      </c>
      <c r="AA455" s="6">
        <v>2075</v>
      </c>
      <c r="AB455" s="21">
        <f t="shared" si="43"/>
        <v>1.1527777777777777</v>
      </c>
      <c r="AC455" s="23">
        <f t="shared" si="44"/>
        <v>1</v>
      </c>
      <c r="AD455" s="24" t="str">
        <f t="shared" si="45"/>
        <v>85% a 100%</v>
      </c>
      <c r="AE455" s="26" t="str">
        <f t="shared" si="46"/>
        <v>136000209000182</v>
      </c>
      <c r="AF455" s="26" t="str">
        <f>VLOOKUP(Tabla1[[#This Row],[RUC PROGRAMAS]],Tabla13[[RUC PROGRAMAS]:[Codificado Reportado
USD]],1,0)</f>
        <v>136000209000182</v>
      </c>
      <c r="AG455" s="6">
        <v>31907519.629999999</v>
      </c>
      <c r="AH455" s="6">
        <v>31552314.739999998</v>
      </c>
      <c r="AI455" s="21">
        <f t="shared" si="47"/>
        <v>0.98886767463848768</v>
      </c>
      <c r="AJ455" s="26" t="str">
        <f t="shared" si="48"/>
        <v>85% a 100%</v>
      </c>
      <c r="AK455" s="6">
        <v>31939822.250000004</v>
      </c>
      <c r="AL455" s="6">
        <v>31636250.349999998</v>
      </c>
      <c r="AM455" s="5" t="s">
        <v>683</v>
      </c>
      <c r="AN455" s="5" t="s">
        <v>1307</v>
      </c>
      <c r="AO455" s="5" t="s">
        <v>998</v>
      </c>
      <c r="AP455" s="5" t="s">
        <v>1153</v>
      </c>
      <c r="AQ455" s="5" t="s">
        <v>1585</v>
      </c>
      <c r="AR455" s="5" t="s">
        <v>2177</v>
      </c>
      <c r="AS455" s="7">
        <v>44592.624247685198</v>
      </c>
      <c r="AT455" s="10"/>
    </row>
    <row r="456" spans="1:46" s="1" customFormat="1" ht="50" customHeight="1">
      <c r="A456" s="9">
        <v>2021</v>
      </c>
      <c r="B456" s="5" t="s">
        <v>535</v>
      </c>
      <c r="C456" s="5" t="str">
        <f>VLOOKUP(Tabla1[[#This Row],[RUC]],[1]ENTIDADES!$A$2:$I$191,2,0)</f>
        <v>SIN GABINETE</v>
      </c>
      <c r="D456" s="5" t="s">
        <v>1367</v>
      </c>
      <c r="E456" s="5" t="str">
        <f>VLOOKUP(Tabla1[[#This Row],[RUC]],[1]ENTIDADES!$A$2:$I$191,4,0)</f>
        <v>ZONA 4</v>
      </c>
      <c r="F456" s="5" t="s">
        <v>2578</v>
      </c>
      <c r="G456" s="5" t="s">
        <v>1455</v>
      </c>
      <c r="H456" s="29" t="s">
        <v>2771</v>
      </c>
      <c r="I456" s="5">
        <v>2</v>
      </c>
      <c r="J456" s="4">
        <v>5</v>
      </c>
      <c r="K456" s="5" t="s">
        <v>2608</v>
      </c>
      <c r="L456" s="5" t="s">
        <v>2773</v>
      </c>
      <c r="M456" s="4">
        <v>7</v>
      </c>
      <c r="N456" s="5" t="s">
        <v>1823</v>
      </c>
      <c r="O456" s="5" t="s">
        <v>2755</v>
      </c>
      <c r="P456" s="5" t="s">
        <v>2521</v>
      </c>
      <c r="Q456" s="6">
        <v>0</v>
      </c>
      <c r="R456" s="6">
        <v>55</v>
      </c>
      <c r="S456" s="6">
        <v>55</v>
      </c>
      <c r="T456" s="6">
        <v>50</v>
      </c>
      <c r="U456" s="6">
        <v>50</v>
      </c>
      <c r="V456" s="6">
        <v>210</v>
      </c>
      <c r="W456" s="6">
        <v>59</v>
      </c>
      <c r="X456" s="6">
        <v>55</v>
      </c>
      <c r="Y456" s="6">
        <v>47</v>
      </c>
      <c r="Z456" s="6">
        <v>50</v>
      </c>
      <c r="AA456" s="6">
        <v>211</v>
      </c>
      <c r="AB456" s="21">
        <f t="shared" si="43"/>
        <v>1.0047619047619047</v>
      </c>
      <c r="AC456" s="23">
        <f t="shared" si="44"/>
        <v>1</v>
      </c>
      <c r="AD456" s="24" t="str">
        <f t="shared" si="45"/>
        <v>85% a 100%</v>
      </c>
      <c r="AE456" s="26" t="str">
        <f t="shared" si="46"/>
        <v>136000209000183</v>
      </c>
      <c r="AF456" s="26" t="str">
        <f>VLOOKUP(Tabla1[[#This Row],[RUC PROGRAMAS]],Tabla13[[RUC PROGRAMAS]:[Codificado Reportado
USD]],1,0)</f>
        <v>136000209000183</v>
      </c>
      <c r="AG456" s="6">
        <v>173266.78</v>
      </c>
      <c r="AH456" s="6">
        <v>169097.60000000001</v>
      </c>
      <c r="AI456" s="21">
        <f t="shared" si="47"/>
        <v>0.97593779950201653</v>
      </c>
      <c r="AJ456" s="26" t="str">
        <f t="shared" si="48"/>
        <v>85% a 100%</v>
      </c>
      <c r="AK456" s="6">
        <v>173266.77999999997</v>
      </c>
      <c r="AL456" s="6">
        <v>169097.60000000001</v>
      </c>
      <c r="AM456" s="5" t="s">
        <v>873</v>
      </c>
      <c r="AN456" s="5" t="s">
        <v>1990</v>
      </c>
      <c r="AO456" s="5" t="s">
        <v>2418</v>
      </c>
      <c r="AP456" s="5" t="s">
        <v>490</v>
      </c>
      <c r="AQ456" s="5" t="s">
        <v>1585</v>
      </c>
      <c r="AR456" s="5" t="s">
        <v>2177</v>
      </c>
      <c r="AS456" s="7">
        <v>44592.650497685201</v>
      </c>
      <c r="AT456" s="10"/>
    </row>
    <row r="457" spans="1:46" s="1" customFormat="1" ht="50" customHeight="1">
      <c r="A457" s="9">
        <v>2021</v>
      </c>
      <c r="B457" s="5" t="s">
        <v>659</v>
      </c>
      <c r="C457" s="5" t="str">
        <f>VLOOKUP(Tabla1[[#This Row],[RUC]],[1]ENTIDADES!$A$2:$I$191,2,0)</f>
        <v>SIN GABINETE</v>
      </c>
      <c r="D457" s="5" t="s">
        <v>111</v>
      </c>
      <c r="E457" s="5" t="str">
        <f>VLOOKUP(Tabla1[[#This Row],[RUC]],[1]ENTIDADES!$A$2:$I$191,4,0)</f>
        <v>ZONA 1</v>
      </c>
      <c r="F457" s="5" t="s">
        <v>2219</v>
      </c>
      <c r="G457" s="5" t="s">
        <v>739</v>
      </c>
      <c r="H457" s="29" t="s">
        <v>2770</v>
      </c>
      <c r="I457" s="5">
        <v>3</v>
      </c>
      <c r="J457" s="4">
        <v>7</v>
      </c>
      <c r="K457" s="5" t="s">
        <v>2274</v>
      </c>
      <c r="L457" s="5" t="s">
        <v>2776</v>
      </c>
      <c r="M457" s="4">
        <v>14</v>
      </c>
      <c r="N457" s="5" t="s">
        <v>2573</v>
      </c>
      <c r="O457" s="5" t="s">
        <v>2193</v>
      </c>
      <c r="P457" s="5" t="s">
        <v>2294</v>
      </c>
      <c r="Q457" s="6">
        <v>83</v>
      </c>
      <c r="R457" s="6">
        <v>25</v>
      </c>
      <c r="S457" s="6">
        <v>25</v>
      </c>
      <c r="T457" s="6">
        <v>25</v>
      </c>
      <c r="U457" s="6">
        <v>25</v>
      </c>
      <c r="V457" s="6">
        <v>100</v>
      </c>
      <c r="W457" s="6">
        <v>20</v>
      </c>
      <c r="X457" s="6">
        <v>30</v>
      </c>
      <c r="Y457" s="6">
        <v>25</v>
      </c>
      <c r="Z457" s="6">
        <v>25</v>
      </c>
      <c r="AA457" s="6">
        <v>100</v>
      </c>
      <c r="AB457" s="21">
        <f t="shared" si="43"/>
        <v>1</v>
      </c>
      <c r="AC457" s="23">
        <f t="shared" si="44"/>
        <v>1</v>
      </c>
      <c r="AD457" s="24" t="str">
        <f t="shared" si="45"/>
        <v>85% a 100%</v>
      </c>
      <c r="AE457" s="26" t="str">
        <f t="shared" si="46"/>
        <v>106000107000101</v>
      </c>
      <c r="AF457" s="26" t="str">
        <f>VLOOKUP(Tabla1[[#This Row],[RUC PROGRAMAS]],Tabla13[[RUC PROGRAMAS]:[Codificado Reportado
USD]],1,0)</f>
        <v>106000107000101</v>
      </c>
      <c r="AG457" s="6">
        <v>30819571.449999999</v>
      </c>
      <c r="AH457" s="6">
        <v>28490313.93</v>
      </c>
      <c r="AI457" s="21">
        <f t="shared" si="47"/>
        <v>0.92442278038230152</v>
      </c>
      <c r="AJ457" s="26" t="str">
        <f t="shared" si="48"/>
        <v>85% a 100%</v>
      </c>
      <c r="AK457" s="6">
        <v>30819571.449999999</v>
      </c>
      <c r="AL457" s="6">
        <v>28490313.929999996</v>
      </c>
      <c r="AM457" s="5" t="s">
        <v>1718</v>
      </c>
      <c r="AN457" s="5" t="s">
        <v>1750</v>
      </c>
      <c r="AO457" s="5" t="s">
        <v>1750</v>
      </c>
      <c r="AP457" s="5" t="s">
        <v>1082</v>
      </c>
      <c r="AQ457" s="5" t="s">
        <v>2405</v>
      </c>
      <c r="AR457" s="5" t="s">
        <v>1844</v>
      </c>
      <c r="AS457" s="7">
        <v>44592.750393518501</v>
      </c>
      <c r="AT457" s="10"/>
    </row>
    <row r="458" spans="1:46" s="1" customFormat="1" ht="50" customHeight="1">
      <c r="A458" s="9">
        <v>2021</v>
      </c>
      <c r="B458" s="5" t="s">
        <v>659</v>
      </c>
      <c r="C458" s="5" t="str">
        <f>VLOOKUP(Tabla1[[#This Row],[RUC]],[1]ENTIDADES!$A$2:$I$191,2,0)</f>
        <v>SIN GABINETE</v>
      </c>
      <c r="D458" s="5" t="s">
        <v>111</v>
      </c>
      <c r="E458" s="5" t="str">
        <f>VLOOKUP(Tabla1[[#This Row],[RUC]],[1]ENTIDADES!$A$2:$I$191,4,0)</f>
        <v>ZONA 1</v>
      </c>
      <c r="F458" s="5" t="s">
        <v>1328</v>
      </c>
      <c r="G458" s="5" t="s">
        <v>318</v>
      </c>
      <c r="H458" s="29" t="s">
        <v>2771</v>
      </c>
      <c r="I458" s="5">
        <v>1</v>
      </c>
      <c r="J458" s="4">
        <v>1</v>
      </c>
      <c r="K458" s="5" t="s">
        <v>55</v>
      </c>
      <c r="L458" s="5" t="s">
        <v>2773</v>
      </c>
      <c r="M458" s="4">
        <v>7</v>
      </c>
      <c r="N458" s="5" t="s">
        <v>1823</v>
      </c>
      <c r="O458" s="5" t="s">
        <v>2102</v>
      </c>
      <c r="P458" s="5" t="s">
        <v>227</v>
      </c>
      <c r="Q458" s="6">
        <v>1066</v>
      </c>
      <c r="R458" s="6">
        <v>303</v>
      </c>
      <c r="S458" s="6">
        <v>300</v>
      </c>
      <c r="T458" s="6">
        <v>250</v>
      </c>
      <c r="U458" s="6">
        <v>280</v>
      </c>
      <c r="V458" s="6">
        <v>1133</v>
      </c>
      <c r="W458" s="6">
        <v>303</v>
      </c>
      <c r="X458" s="6">
        <v>351</v>
      </c>
      <c r="Y458" s="6">
        <v>363</v>
      </c>
      <c r="Z458" s="6">
        <v>399</v>
      </c>
      <c r="AA458" s="6">
        <v>1416</v>
      </c>
      <c r="AB458" s="21">
        <f t="shared" si="43"/>
        <v>1.2497793468667255</v>
      </c>
      <c r="AC458" s="23">
        <f t="shared" si="44"/>
        <v>1</v>
      </c>
      <c r="AD458" s="24" t="str">
        <f t="shared" si="45"/>
        <v>85% a 100%</v>
      </c>
      <c r="AE458" s="26" t="str">
        <f t="shared" si="46"/>
        <v>106000107000182</v>
      </c>
      <c r="AF458" s="26" t="str">
        <f>VLOOKUP(Tabla1[[#This Row],[RUC PROGRAMAS]],Tabla13[[RUC PROGRAMAS]:[Codificado Reportado
USD]],1,0)</f>
        <v>106000107000182</v>
      </c>
      <c r="AG458" s="6">
        <v>1517104.28</v>
      </c>
      <c r="AH458" s="6">
        <v>1399908.47</v>
      </c>
      <c r="AI458" s="21">
        <f t="shared" si="47"/>
        <v>0.92275032669474766</v>
      </c>
      <c r="AJ458" s="26" t="str">
        <f t="shared" si="48"/>
        <v>85% a 100%</v>
      </c>
      <c r="AK458" s="6">
        <v>1517104.2799999998</v>
      </c>
      <c r="AL458" s="6">
        <v>1399908.47</v>
      </c>
      <c r="AM458" s="5" t="s">
        <v>658</v>
      </c>
      <c r="AN458" s="5" t="s">
        <v>787</v>
      </c>
      <c r="AO458" s="5" t="s">
        <v>341</v>
      </c>
      <c r="AP458" s="5" t="s">
        <v>2702</v>
      </c>
      <c r="AQ458" s="5" t="s">
        <v>2405</v>
      </c>
      <c r="AR458" s="5" t="s">
        <v>1844</v>
      </c>
      <c r="AS458" s="7">
        <v>44592.753287036998</v>
      </c>
      <c r="AT458" s="10"/>
    </row>
    <row r="459" spans="1:46" s="1" customFormat="1" ht="50" customHeight="1">
      <c r="A459" s="9">
        <v>2021</v>
      </c>
      <c r="B459" s="5" t="s">
        <v>659</v>
      </c>
      <c r="C459" s="5" t="str">
        <f>VLOOKUP(Tabla1[[#This Row],[RUC]],[1]ENTIDADES!$A$2:$I$191,2,0)</f>
        <v>SIN GABINETE</v>
      </c>
      <c r="D459" s="5" t="s">
        <v>111</v>
      </c>
      <c r="E459" s="5" t="str">
        <f>VLOOKUP(Tabla1[[#This Row],[RUC]],[1]ENTIDADES!$A$2:$I$191,4,0)</f>
        <v>ZONA 1</v>
      </c>
      <c r="F459" s="5" t="s">
        <v>2578</v>
      </c>
      <c r="G459" s="5" t="s">
        <v>1455</v>
      </c>
      <c r="H459" s="29" t="s">
        <v>2771</v>
      </c>
      <c r="I459" s="5">
        <v>2</v>
      </c>
      <c r="J459" s="4">
        <v>5</v>
      </c>
      <c r="K459" s="5" t="s">
        <v>2608</v>
      </c>
      <c r="L459" s="5" t="s">
        <v>2773</v>
      </c>
      <c r="M459" s="4">
        <v>7</v>
      </c>
      <c r="N459" s="5" t="s">
        <v>1823</v>
      </c>
      <c r="O459" s="5" t="s">
        <v>299</v>
      </c>
      <c r="P459" s="5" t="s">
        <v>227</v>
      </c>
      <c r="Q459" s="6">
        <v>61</v>
      </c>
      <c r="R459" s="6">
        <v>0</v>
      </c>
      <c r="S459" s="6">
        <v>0</v>
      </c>
      <c r="T459" s="6">
        <v>42</v>
      </c>
      <c r="U459" s="6">
        <v>0</v>
      </c>
      <c r="V459" s="6">
        <v>42</v>
      </c>
      <c r="W459" s="6">
        <v>0</v>
      </c>
      <c r="X459" s="6">
        <v>20</v>
      </c>
      <c r="Y459" s="6">
        <v>6</v>
      </c>
      <c r="Z459" s="6">
        <v>4</v>
      </c>
      <c r="AA459" s="6">
        <v>30</v>
      </c>
      <c r="AB459" s="21">
        <f t="shared" si="43"/>
        <v>0.7142857142857143</v>
      </c>
      <c r="AC459" s="23">
        <f t="shared" si="44"/>
        <v>0.7142857142857143</v>
      </c>
      <c r="AD459" s="24" t="str">
        <f t="shared" si="45"/>
        <v>70% a 84,99%</v>
      </c>
      <c r="AE459" s="26" t="str">
        <f t="shared" si="46"/>
        <v>106000107000183</v>
      </c>
      <c r="AF459" s="26" t="str">
        <f>VLOOKUP(Tabla1[[#This Row],[RUC PROGRAMAS]],Tabla13[[RUC PROGRAMAS]:[Codificado Reportado
USD]],1,0)</f>
        <v>106000107000183</v>
      </c>
      <c r="AG459" s="6">
        <v>122980.73</v>
      </c>
      <c r="AH459" s="6">
        <v>68797.19</v>
      </c>
      <c r="AI459" s="21">
        <f t="shared" si="47"/>
        <v>0.55941438955517664</v>
      </c>
      <c r="AJ459" s="26" t="str">
        <f t="shared" si="48"/>
        <v>0% a 69,99%</v>
      </c>
      <c r="AK459" s="6">
        <v>122980.73000000001</v>
      </c>
      <c r="AL459" s="6">
        <v>68797.19</v>
      </c>
      <c r="AM459" s="5" t="s">
        <v>1821</v>
      </c>
      <c r="AN459" s="5" t="s">
        <v>1033</v>
      </c>
      <c r="AO459" s="5" t="s">
        <v>1678</v>
      </c>
      <c r="AP459" s="5" t="s">
        <v>2462</v>
      </c>
      <c r="AQ459" s="5" t="s">
        <v>2405</v>
      </c>
      <c r="AR459" s="5" t="s">
        <v>1844</v>
      </c>
      <c r="AS459" s="7">
        <v>44592.7483333333</v>
      </c>
      <c r="AT459" s="10"/>
    </row>
    <row r="460" spans="1:46" s="1" customFormat="1" ht="50" customHeight="1">
      <c r="A460" s="9">
        <v>2021</v>
      </c>
      <c r="B460" s="5" t="s">
        <v>659</v>
      </c>
      <c r="C460" s="5" t="str">
        <f>VLOOKUP(Tabla1[[#This Row],[RUC]],[1]ENTIDADES!$A$2:$I$191,2,0)</f>
        <v>SIN GABINETE</v>
      </c>
      <c r="D460" s="5" t="s">
        <v>111</v>
      </c>
      <c r="E460" s="5" t="str">
        <f>VLOOKUP(Tabla1[[#This Row],[RUC]],[1]ENTIDADES!$A$2:$I$191,4,0)</f>
        <v>ZONA 1</v>
      </c>
      <c r="F460" s="5" t="s">
        <v>836</v>
      </c>
      <c r="G460" s="5" t="s">
        <v>2119</v>
      </c>
      <c r="H460" s="29" t="s">
        <v>2771</v>
      </c>
      <c r="I460" s="5">
        <v>2</v>
      </c>
      <c r="J460" s="4">
        <v>5</v>
      </c>
      <c r="K460" s="5" t="s">
        <v>2608</v>
      </c>
      <c r="L460" s="5" t="s">
        <v>2773</v>
      </c>
      <c r="M460" s="4">
        <v>7</v>
      </c>
      <c r="N460" s="5" t="s">
        <v>1823</v>
      </c>
      <c r="O460" s="5" t="s">
        <v>2673</v>
      </c>
      <c r="P460" s="5" t="s">
        <v>227</v>
      </c>
      <c r="Q460" s="6">
        <v>115</v>
      </c>
      <c r="R460" s="6">
        <v>40</v>
      </c>
      <c r="S460" s="6">
        <v>40</v>
      </c>
      <c r="T460" s="6">
        <v>0</v>
      </c>
      <c r="U460" s="6">
        <v>0</v>
      </c>
      <c r="V460" s="6">
        <v>80</v>
      </c>
      <c r="W460" s="6">
        <v>40</v>
      </c>
      <c r="X460" s="6">
        <v>0</v>
      </c>
      <c r="Y460" s="6">
        <v>40</v>
      </c>
      <c r="Z460" s="6">
        <v>0</v>
      </c>
      <c r="AA460" s="6">
        <v>80</v>
      </c>
      <c r="AB460" s="21">
        <f t="shared" si="43"/>
        <v>1</v>
      </c>
      <c r="AC460" s="23">
        <f t="shared" si="44"/>
        <v>1</v>
      </c>
      <c r="AD460" s="24" t="str">
        <f t="shared" si="45"/>
        <v>85% a 100%</v>
      </c>
      <c r="AE460" s="26" t="str">
        <f t="shared" si="46"/>
        <v>106000107000184</v>
      </c>
      <c r="AF460" s="26" t="str">
        <f>VLOOKUP(Tabla1[[#This Row],[RUC PROGRAMAS]],Tabla13[[RUC PROGRAMAS]:[Codificado Reportado
USD]],1,0)</f>
        <v>106000107000184</v>
      </c>
      <c r="AG460" s="6">
        <v>383904.63</v>
      </c>
      <c r="AH460" s="6">
        <v>190688.64000000001</v>
      </c>
      <c r="AI460" s="21">
        <f t="shared" si="47"/>
        <v>0.49670836217838793</v>
      </c>
      <c r="AJ460" s="26" t="str">
        <f t="shared" si="48"/>
        <v>0% a 69,99%</v>
      </c>
      <c r="AK460" s="6">
        <v>383904.63</v>
      </c>
      <c r="AL460" s="6">
        <v>190688.63999999998</v>
      </c>
      <c r="AM460" s="5" t="s">
        <v>754</v>
      </c>
      <c r="AN460" s="5" t="s">
        <v>593</v>
      </c>
      <c r="AO460" s="5" t="s">
        <v>2069</v>
      </c>
      <c r="AP460" s="5" t="s">
        <v>1758</v>
      </c>
      <c r="AQ460" s="5" t="s">
        <v>2405</v>
      </c>
      <c r="AR460" s="5" t="s">
        <v>1844</v>
      </c>
      <c r="AS460" s="7">
        <v>44592.749768518501</v>
      </c>
      <c r="AT460" s="10"/>
    </row>
    <row r="461" spans="1:46" s="1" customFormat="1" ht="50" customHeight="1">
      <c r="A461" s="9">
        <v>2021</v>
      </c>
      <c r="B461" s="5" t="s">
        <v>2443</v>
      </c>
      <c r="C461" s="5" t="str">
        <f>VLOOKUP(Tabla1[[#This Row],[RUC]],[1]ENTIDADES!$A$2:$I$191,2,0)</f>
        <v>SIN GABINETE</v>
      </c>
      <c r="D461" s="5" t="s">
        <v>2271</v>
      </c>
      <c r="E461" s="5" t="str">
        <f>VLOOKUP(Tabla1[[#This Row],[RUC]],[1]ENTIDADES!$A$2:$I$191,4,0)</f>
        <v>ZONA 5</v>
      </c>
      <c r="F461" s="5" t="s">
        <v>2219</v>
      </c>
      <c r="G461" s="5" t="s">
        <v>739</v>
      </c>
      <c r="H461" s="29" t="s">
        <v>2770</v>
      </c>
      <c r="I461" s="5">
        <v>3</v>
      </c>
      <c r="J461" s="4">
        <v>7</v>
      </c>
      <c r="K461" s="5" t="s">
        <v>2274</v>
      </c>
      <c r="L461" s="5" t="s">
        <v>2776</v>
      </c>
      <c r="M461" s="4">
        <v>14</v>
      </c>
      <c r="N461" s="5" t="s">
        <v>2573</v>
      </c>
      <c r="O461" s="5" t="s">
        <v>1381</v>
      </c>
      <c r="P461" s="5" t="s">
        <v>488</v>
      </c>
      <c r="Q461" s="6">
        <v>100</v>
      </c>
      <c r="R461" s="6">
        <v>25</v>
      </c>
      <c r="S461" s="6">
        <v>25</v>
      </c>
      <c r="T461" s="6">
        <v>25</v>
      </c>
      <c r="U461" s="6">
        <v>25</v>
      </c>
      <c r="V461" s="6">
        <v>100</v>
      </c>
      <c r="W461" s="6">
        <v>25</v>
      </c>
      <c r="X461" s="6">
        <v>19</v>
      </c>
      <c r="Y461" s="6">
        <v>25</v>
      </c>
      <c r="Z461" s="6">
        <v>25</v>
      </c>
      <c r="AA461" s="6">
        <v>94</v>
      </c>
      <c r="AB461" s="21">
        <f t="shared" si="43"/>
        <v>0.94</v>
      </c>
      <c r="AC461" s="23">
        <f t="shared" si="44"/>
        <v>0.94</v>
      </c>
      <c r="AD461" s="24" t="str">
        <f t="shared" si="45"/>
        <v>85% a 100%</v>
      </c>
      <c r="AE461" s="26" t="str">
        <f t="shared" si="46"/>
        <v>126000138000101</v>
      </c>
      <c r="AF461" s="26" t="str">
        <f>VLOOKUP(Tabla1[[#This Row],[RUC PROGRAMAS]],Tabla13[[RUC PROGRAMAS]:[Codificado Reportado
USD]],1,0)</f>
        <v>126000138000101</v>
      </c>
      <c r="AG461" s="6">
        <v>4694185.62</v>
      </c>
      <c r="AH461" s="6">
        <v>4551035.37</v>
      </c>
      <c r="AI461" s="21">
        <f t="shared" si="47"/>
        <v>0.96950477429139237</v>
      </c>
      <c r="AJ461" s="26" t="str">
        <f t="shared" si="48"/>
        <v>85% a 100%</v>
      </c>
      <c r="AK461" s="6">
        <v>4694185.620000001</v>
      </c>
      <c r="AL461" s="6">
        <v>4551035.37</v>
      </c>
      <c r="AM461" s="5" t="s">
        <v>129</v>
      </c>
      <c r="AN461" s="5" t="s">
        <v>533</v>
      </c>
      <c r="AO461" s="5" t="s">
        <v>428</v>
      </c>
      <c r="AP461" s="5" t="s">
        <v>24</v>
      </c>
      <c r="AQ461" s="5" t="s">
        <v>456</v>
      </c>
      <c r="AR461" s="5" t="s">
        <v>495</v>
      </c>
      <c r="AS461" s="7">
        <v>44589.6875925926</v>
      </c>
      <c r="AT461" s="10"/>
    </row>
    <row r="462" spans="1:46" s="1" customFormat="1" ht="50" customHeight="1">
      <c r="A462" s="9">
        <v>2021</v>
      </c>
      <c r="B462" s="5" t="s">
        <v>2443</v>
      </c>
      <c r="C462" s="5" t="str">
        <f>VLOOKUP(Tabla1[[#This Row],[RUC]],[1]ENTIDADES!$A$2:$I$191,2,0)</f>
        <v>SIN GABINETE</v>
      </c>
      <c r="D462" s="5" t="s">
        <v>2271</v>
      </c>
      <c r="E462" s="5" t="str">
        <f>VLOOKUP(Tabla1[[#This Row],[RUC]],[1]ENTIDADES!$A$2:$I$191,4,0)</f>
        <v>ZONA 5</v>
      </c>
      <c r="F462" s="5" t="s">
        <v>1328</v>
      </c>
      <c r="G462" s="5" t="s">
        <v>318</v>
      </c>
      <c r="H462" s="29" t="s">
        <v>2771</v>
      </c>
      <c r="I462" s="5">
        <v>1</v>
      </c>
      <c r="J462" s="4">
        <v>1</v>
      </c>
      <c r="K462" s="5" t="s">
        <v>55</v>
      </c>
      <c r="L462" s="5" t="s">
        <v>2773</v>
      </c>
      <c r="M462" s="4">
        <v>7</v>
      </c>
      <c r="N462" s="5" t="s">
        <v>1823</v>
      </c>
      <c r="O462" s="5" t="s">
        <v>38</v>
      </c>
      <c r="P462" s="5" t="s">
        <v>2521</v>
      </c>
      <c r="Q462" s="6">
        <v>1380</v>
      </c>
      <c r="R462" s="6">
        <v>0</v>
      </c>
      <c r="S462" s="6">
        <v>0</v>
      </c>
      <c r="T462" s="6">
        <v>938</v>
      </c>
      <c r="U462" s="6">
        <v>0</v>
      </c>
      <c r="V462" s="6">
        <v>938</v>
      </c>
      <c r="W462" s="6">
        <v>0</v>
      </c>
      <c r="X462" s="6">
        <v>858</v>
      </c>
      <c r="Y462" s="6">
        <v>80</v>
      </c>
      <c r="Z462" s="6">
        <v>225</v>
      </c>
      <c r="AA462" s="6">
        <v>1163</v>
      </c>
      <c r="AB462" s="21">
        <f t="shared" si="43"/>
        <v>1.2398720682302773</v>
      </c>
      <c r="AC462" s="23">
        <f t="shared" si="44"/>
        <v>1</v>
      </c>
      <c r="AD462" s="24" t="str">
        <f t="shared" si="45"/>
        <v>85% a 100%</v>
      </c>
      <c r="AE462" s="26" t="str">
        <f t="shared" si="46"/>
        <v>126000138000182</v>
      </c>
      <c r="AF462" s="26" t="str">
        <f>VLOOKUP(Tabla1[[#This Row],[RUC PROGRAMAS]],Tabla13[[RUC PROGRAMAS]:[Codificado Reportado
USD]],1,0)</f>
        <v>126000138000182</v>
      </c>
      <c r="AG462" s="6">
        <v>13696508.939999999</v>
      </c>
      <c r="AH462" s="6">
        <v>13452607.630000001</v>
      </c>
      <c r="AI462" s="21">
        <f t="shared" si="47"/>
        <v>0.98219244691706098</v>
      </c>
      <c r="AJ462" s="26" t="str">
        <f t="shared" si="48"/>
        <v>85% a 100%</v>
      </c>
      <c r="AK462" s="6">
        <v>13696508.939999999</v>
      </c>
      <c r="AL462" s="6">
        <v>13452607.629999999</v>
      </c>
      <c r="AM462" s="5" t="s">
        <v>2684</v>
      </c>
      <c r="AN462" s="5" t="s">
        <v>1167</v>
      </c>
      <c r="AO462" s="5" t="s">
        <v>1761</v>
      </c>
      <c r="AP462" s="5" t="s">
        <v>0</v>
      </c>
      <c r="AQ462" s="5" t="s">
        <v>456</v>
      </c>
      <c r="AR462" s="5" t="s">
        <v>495</v>
      </c>
      <c r="AS462" s="7">
        <v>44589.7032175926</v>
      </c>
      <c r="AT462" s="10"/>
    </row>
    <row r="463" spans="1:46" s="1" customFormat="1" ht="50" customHeight="1">
      <c r="A463" s="9">
        <v>2021</v>
      </c>
      <c r="B463" s="5" t="s">
        <v>2443</v>
      </c>
      <c r="C463" s="5" t="str">
        <f>VLOOKUP(Tabla1[[#This Row],[RUC]],[1]ENTIDADES!$A$2:$I$191,2,0)</f>
        <v>SIN GABINETE</v>
      </c>
      <c r="D463" s="5" t="s">
        <v>2271</v>
      </c>
      <c r="E463" s="5" t="str">
        <f>VLOOKUP(Tabla1[[#This Row],[RUC]],[1]ENTIDADES!$A$2:$I$191,4,0)</f>
        <v>ZONA 5</v>
      </c>
      <c r="F463" s="5" t="s">
        <v>2578</v>
      </c>
      <c r="G463" s="5" t="s">
        <v>1455</v>
      </c>
      <c r="H463" s="29" t="s">
        <v>2771</v>
      </c>
      <c r="I463" s="5">
        <v>2</v>
      </c>
      <c r="J463" s="4">
        <v>5</v>
      </c>
      <c r="K463" s="5" t="s">
        <v>2608</v>
      </c>
      <c r="L463" s="5" t="s">
        <v>2772</v>
      </c>
      <c r="M463" s="4">
        <v>3</v>
      </c>
      <c r="N463" s="5" t="s">
        <v>542</v>
      </c>
      <c r="O463" s="5" t="s">
        <v>2755</v>
      </c>
      <c r="P463" s="5" t="s">
        <v>1847</v>
      </c>
      <c r="Q463" s="6">
        <v>56</v>
      </c>
      <c r="R463" s="6">
        <v>0</v>
      </c>
      <c r="S463" s="6">
        <v>20</v>
      </c>
      <c r="T463" s="6">
        <v>20</v>
      </c>
      <c r="U463" s="6">
        <v>20</v>
      </c>
      <c r="V463" s="6">
        <v>60</v>
      </c>
      <c r="W463" s="6">
        <v>56</v>
      </c>
      <c r="X463" s="6">
        <v>0</v>
      </c>
      <c r="Y463" s="6">
        <v>4</v>
      </c>
      <c r="Z463" s="6">
        <v>0</v>
      </c>
      <c r="AA463" s="6">
        <v>60</v>
      </c>
      <c r="AB463" s="21">
        <f t="shared" si="43"/>
        <v>1</v>
      </c>
      <c r="AC463" s="23">
        <f t="shared" si="44"/>
        <v>1</v>
      </c>
      <c r="AD463" s="24" t="str">
        <f t="shared" si="45"/>
        <v>85% a 100%</v>
      </c>
      <c r="AE463" s="26" t="str">
        <f t="shared" si="46"/>
        <v>126000138000183</v>
      </c>
      <c r="AF463" s="26" t="str">
        <f>VLOOKUP(Tabla1[[#This Row],[RUC PROGRAMAS]],Tabla13[[RUC PROGRAMAS]:[Codificado Reportado
USD]],1,0)</f>
        <v>126000138000183</v>
      </c>
      <c r="AG463" s="6">
        <v>3045839.74</v>
      </c>
      <c r="AH463" s="6">
        <v>2902574.16</v>
      </c>
      <c r="AI463" s="21">
        <f t="shared" si="47"/>
        <v>0.95296352000450291</v>
      </c>
      <c r="AJ463" s="26" t="str">
        <f>IF(AI463&gt;=85%,"85% a 100%",IF(AND(AI463&gt;=70%,AI463&lt;85%),"70% a 84,99%","0% a 69,99%"))</f>
        <v>85% a 100%</v>
      </c>
      <c r="AK463" s="6">
        <v>3045839.74</v>
      </c>
      <c r="AL463" s="6">
        <v>2902574.16</v>
      </c>
      <c r="AM463" s="5" t="s">
        <v>991</v>
      </c>
      <c r="AN463" s="5" t="s">
        <v>1815</v>
      </c>
      <c r="AO463" s="5" t="s">
        <v>455</v>
      </c>
      <c r="AP463" s="5" t="s">
        <v>352</v>
      </c>
      <c r="AQ463" s="5" t="s">
        <v>456</v>
      </c>
      <c r="AR463" s="5" t="s">
        <v>495</v>
      </c>
      <c r="AS463" s="7">
        <v>44589.705034722203</v>
      </c>
      <c r="AT463" s="10"/>
    </row>
    <row r="464" spans="1:46" s="1" customFormat="1" ht="50" customHeight="1">
      <c r="A464" s="9">
        <v>2021</v>
      </c>
      <c r="B464" s="5" t="s">
        <v>2443</v>
      </c>
      <c r="C464" s="5" t="str">
        <f>VLOOKUP(Tabla1[[#This Row],[RUC]],[1]ENTIDADES!$A$2:$I$191,2,0)</f>
        <v>SIN GABINETE</v>
      </c>
      <c r="D464" s="5" t="s">
        <v>2271</v>
      </c>
      <c r="E464" s="5" t="str">
        <f>VLOOKUP(Tabla1[[#This Row],[RUC]],[1]ENTIDADES!$A$2:$I$191,4,0)</f>
        <v>ZONA 5</v>
      </c>
      <c r="F464" s="5" t="s">
        <v>836</v>
      </c>
      <c r="G464" s="5" t="s">
        <v>2119</v>
      </c>
      <c r="H464" s="29" t="s">
        <v>2771</v>
      </c>
      <c r="I464" s="5">
        <v>2</v>
      </c>
      <c r="J464" s="4">
        <v>6</v>
      </c>
      <c r="K464" s="5" t="s">
        <v>870</v>
      </c>
      <c r="L464" s="5" t="s">
        <v>2773</v>
      </c>
      <c r="M464" s="4">
        <v>8</v>
      </c>
      <c r="N464" s="5" t="s">
        <v>828</v>
      </c>
      <c r="O464" s="5" t="s">
        <v>2257</v>
      </c>
      <c r="P464" s="5" t="s">
        <v>1665</v>
      </c>
      <c r="Q464" s="6">
        <v>30</v>
      </c>
      <c r="R464" s="6">
        <v>20</v>
      </c>
      <c r="S464" s="6">
        <v>0</v>
      </c>
      <c r="T464" s="6">
        <v>8</v>
      </c>
      <c r="U464" s="6">
        <v>0</v>
      </c>
      <c r="V464" s="6">
        <v>28</v>
      </c>
      <c r="W464" s="6">
        <v>26</v>
      </c>
      <c r="X464" s="6">
        <v>0</v>
      </c>
      <c r="Y464" s="6">
        <v>2</v>
      </c>
      <c r="Z464" s="6">
        <v>0</v>
      </c>
      <c r="AA464" s="6">
        <v>28</v>
      </c>
      <c r="AB464" s="21">
        <f t="shared" si="43"/>
        <v>1</v>
      </c>
      <c r="AC464" s="23">
        <f t="shared" si="44"/>
        <v>1</v>
      </c>
      <c r="AD464" s="24" t="str">
        <f t="shared" si="45"/>
        <v>85% a 100%</v>
      </c>
      <c r="AE464" s="26" t="str">
        <f t="shared" si="46"/>
        <v>126000138000184</v>
      </c>
      <c r="AF464" s="26" t="str">
        <f>VLOOKUP(Tabla1[[#This Row],[RUC PROGRAMAS]],Tabla13[[RUC PROGRAMAS]:[Codificado Reportado
USD]],1,0)</f>
        <v>126000138000184</v>
      </c>
      <c r="AG464" s="6">
        <v>37451.949999999997</v>
      </c>
      <c r="AH464" s="6">
        <v>36394.57</v>
      </c>
      <c r="AI464" s="21">
        <f t="shared" si="47"/>
        <v>0.97176702414694038</v>
      </c>
      <c r="AJ464" s="26" t="str">
        <f t="shared" si="48"/>
        <v>85% a 100%</v>
      </c>
      <c r="AK464" s="6">
        <v>37451.949999999997</v>
      </c>
      <c r="AL464" s="6">
        <v>36394.569999999992</v>
      </c>
      <c r="AM464" s="5" t="s">
        <v>571</v>
      </c>
      <c r="AN464" s="5" t="s">
        <v>66</v>
      </c>
      <c r="AO464" s="5" t="s">
        <v>91</v>
      </c>
      <c r="AP464" s="5" t="s">
        <v>73</v>
      </c>
      <c r="AQ464" s="5" t="s">
        <v>456</v>
      </c>
      <c r="AR464" s="5" t="s">
        <v>495</v>
      </c>
      <c r="AS464" s="7">
        <v>44589.705324074101</v>
      </c>
      <c r="AT464" s="10"/>
    </row>
    <row r="465" spans="1:46" s="1" customFormat="1" ht="50" customHeight="1">
      <c r="A465" s="9">
        <v>2021</v>
      </c>
      <c r="B465" s="5" t="s">
        <v>993</v>
      </c>
      <c r="C465" s="5" t="str">
        <f>VLOOKUP(Tabla1[[#This Row],[RUC]],[1]ENTIDADES!$A$2:$I$191,2,0)</f>
        <v>SIN GABINETE</v>
      </c>
      <c r="D465" s="5" t="s">
        <v>1099</v>
      </c>
      <c r="E465" s="5" t="str">
        <f>VLOOKUP(Tabla1[[#This Row],[RUC]],[1]ENTIDADES!$A$2:$I$191,4,0)</f>
        <v>ZONA 1</v>
      </c>
      <c r="F465" s="5" t="s">
        <v>2219</v>
      </c>
      <c r="G465" s="5" t="s">
        <v>739</v>
      </c>
      <c r="H465" s="29" t="s">
        <v>2770</v>
      </c>
      <c r="I465" s="5">
        <v>1</v>
      </c>
      <c r="J465" s="4">
        <v>1</v>
      </c>
      <c r="K465" s="5" t="s">
        <v>55</v>
      </c>
      <c r="L465" s="5" t="s">
        <v>2776</v>
      </c>
      <c r="M465" s="4">
        <v>14</v>
      </c>
      <c r="N465" s="5" t="s">
        <v>2573</v>
      </c>
      <c r="O465" s="5" t="s">
        <v>1381</v>
      </c>
      <c r="P465" s="5" t="s">
        <v>2124</v>
      </c>
      <c r="Q465" s="6">
        <v>0</v>
      </c>
      <c r="R465" s="6">
        <v>25</v>
      </c>
      <c r="S465" s="6">
        <v>25</v>
      </c>
      <c r="T465" s="6">
        <v>25</v>
      </c>
      <c r="U465" s="6">
        <v>25</v>
      </c>
      <c r="V465" s="6">
        <v>100</v>
      </c>
      <c r="W465" s="6">
        <v>25</v>
      </c>
      <c r="X465" s="6">
        <v>25</v>
      </c>
      <c r="Y465" s="6">
        <v>25</v>
      </c>
      <c r="Z465" s="6">
        <v>25</v>
      </c>
      <c r="AA465" s="6">
        <v>100</v>
      </c>
      <c r="AB465" s="21">
        <f t="shared" si="43"/>
        <v>1</v>
      </c>
      <c r="AC465" s="23">
        <f t="shared" si="44"/>
        <v>1</v>
      </c>
      <c r="AD465" s="24" t="str">
        <f t="shared" si="45"/>
        <v>85% a 100%</v>
      </c>
      <c r="AE465" s="26" t="str">
        <f t="shared" si="46"/>
        <v>086000083000101</v>
      </c>
      <c r="AF465" s="26" t="str">
        <f>VLOOKUP(Tabla1[[#This Row],[RUC PROGRAMAS]],Tabla13[[RUC PROGRAMAS]:[Codificado Reportado
USD]],1,0)</f>
        <v>086000083000101</v>
      </c>
      <c r="AG465" s="6">
        <v>5241382.8899999997</v>
      </c>
      <c r="AH465" s="6">
        <v>5238255.05</v>
      </c>
      <c r="AI465" s="21">
        <f t="shared" si="47"/>
        <v>0.9994032414601941</v>
      </c>
      <c r="AJ465" s="26" t="str">
        <f t="shared" si="48"/>
        <v>85% a 100%</v>
      </c>
      <c r="AK465" s="6">
        <v>5241382.8900000015</v>
      </c>
      <c r="AL465" s="6">
        <v>5238255.05</v>
      </c>
      <c r="AM465" s="5" t="s">
        <v>607</v>
      </c>
      <c r="AN465" s="5" t="s">
        <v>2396</v>
      </c>
      <c r="AO465" s="5" t="s">
        <v>223</v>
      </c>
      <c r="AP465" s="5" t="s">
        <v>2538</v>
      </c>
      <c r="AQ465" s="5" t="s">
        <v>1154</v>
      </c>
      <c r="AR465" s="5" t="s">
        <v>1293</v>
      </c>
      <c r="AS465" s="7">
        <v>44592.658900463</v>
      </c>
      <c r="AT465" s="10"/>
    </row>
    <row r="466" spans="1:46" s="1" customFormat="1" ht="50" customHeight="1">
      <c r="A466" s="9">
        <v>2021</v>
      </c>
      <c r="B466" s="5" t="s">
        <v>993</v>
      </c>
      <c r="C466" s="5" t="str">
        <f>VLOOKUP(Tabla1[[#This Row],[RUC]],[1]ENTIDADES!$A$2:$I$191,2,0)</f>
        <v>SIN GABINETE</v>
      </c>
      <c r="D466" s="5" t="s">
        <v>1099</v>
      </c>
      <c r="E466" s="5" t="str">
        <f>VLOOKUP(Tabla1[[#This Row],[RUC]],[1]ENTIDADES!$A$2:$I$191,4,0)</f>
        <v>ZONA 1</v>
      </c>
      <c r="F466" s="5" t="s">
        <v>1328</v>
      </c>
      <c r="G466" s="5" t="s">
        <v>318</v>
      </c>
      <c r="H466" s="29" t="s">
        <v>2771</v>
      </c>
      <c r="I466" s="5">
        <v>1</v>
      </c>
      <c r="J466" s="4">
        <v>1</v>
      </c>
      <c r="K466" s="5" t="s">
        <v>55</v>
      </c>
      <c r="L466" s="5" t="s">
        <v>2773</v>
      </c>
      <c r="M466" s="4">
        <v>7</v>
      </c>
      <c r="N466" s="5" t="s">
        <v>1823</v>
      </c>
      <c r="O466" s="5" t="s">
        <v>146</v>
      </c>
      <c r="P466" s="5" t="s">
        <v>227</v>
      </c>
      <c r="Q466" s="6">
        <v>318</v>
      </c>
      <c r="R466" s="6">
        <v>425</v>
      </c>
      <c r="S466" s="6">
        <v>0</v>
      </c>
      <c r="T466" s="6">
        <v>1399</v>
      </c>
      <c r="U466" s="6">
        <v>0</v>
      </c>
      <c r="V466" s="6">
        <v>1824</v>
      </c>
      <c r="W466" s="6">
        <v>425</v>
      </c>
      <c r="X466" s="6">
        <v>0</v>
      </c>
      <c r="Y466" s="6">
        <v>1240</v>
      </c>
      <c r="Z466" s="6">
        <v>159</v>
      </c>
      <c r="AA466" s="6">
        <v>1824</v>
      </c>
      <c r="AB466" s="21">
        <f t="shared" si="43"/>
        <v>1</v>
      </c>
      <c r="AC466" s="23">
        <f t="shared" si="44"/>
        <v>1</v>
      </c>
      <c r="AD466" s="24" t="str">
        <f t="shared" si="45"/>
        <v>85% a 100%</v>
      </c>
      <c r="AE466" s="26" t="str">
        <f t="shared" si="46"/>
        <v>086000083000182</v>
      </c>
      <c r="AF466" s="26" t="str">
        <f>VLOOKUP(Tabla1[[#This Row],[RUC PROGRAMAS]],Tabla13[[RUC PROGRAMAS]:[Codificado Reportado
USD]],1,0)</f>
        <v>086000083000182</v>
      </c>
      <c r="AG466" s="6">
        <v>12255778.220000001</v>
      </c>
      <c r="AH466" s="6">
        <v>11915433.93</v>
      </c>
      <c r="AI466" s="21">
        <f t="shared" si="47"/>
        <v>0.97222989157517559</v>
      </c>
      <c r="AJ466" s="26" t="str">
        <f t="shared" si="48"/>
        <v>85% a 100%</v>
      </c>
      <c r="AK466" s="6">
        <v>12255778.219999999</v>
      </c>
      <c r="AL466" s="6">
        <v>11915433.930000002</v>
      </c>
      <c r="AM466" s="5" t="s">
        <v>128</v>
      </c>
      <c r="AN466" s="5" t="s">
        <v>1200</v>
      </c>
      <c r="AO466" s="5" t="s">
        <v>2402</v>
      </c>
      <c r="AP466" s="5" t="s">
        <v>1169</v>
      </c>
      <c r="AQ466" s="5" t="s">
        <v>1154</v>
      </c>
      <c r="AR466" s="5" t="s">
        <v>1293</v>
      </c>
      <c r="AS466" s="7">
        <v>44592.658101851899</v>
      </c>
      <c r="AT466" s="10"/>
    </row>
    <row r="467" spans="1:46" s="1" customFormat="1" ht="50" customHeight="1">
      <c r="A467" s="9">
        <v>2021</v>
      </c>
      <c r="B467" s="5" t="s">
        <v>993</v>
      </c>
      <c r="C467" s="5" t="str">
        <f>VLOOKUP(Tabla1[[#This Row],[RUC]],[1]ENTIDADES!$A$2:$I$191,2,0)</f>
        <v>SIN GABINETE</v>
      </c>
      <c r="D467" s="5" t="s">
        <v>1099</v>
      </c>
      <c r="E467" s="5" t="str">
        <f>VLOOKUP(Tabla1[[#This Row],[RUC]],[1]ENTIDADES!$A$2:$I$191,4,0)</f>
        <v>ZONA 1</v>
      </c>
      <c r="F467" s="5" t="s">
        <v>2578</v>
      </c>
      <c r="G467" s="5" t="s">
        <v>1455</v>
      </c>
      <c r="H467" s="29" t="s">
        <v>2771</v>
      </c>
      <c r="I467" s="5">
        <v>1</v>
      </c>
      <c r="J467" s="4">
        <v>1</v>
      </c>
      <c r="K467" s="5" t="s">
        <v>55</v>
      </c>
      <c r="L467" s="5" t="s">
        <v>2773</v>
      </c>
      <c r="M467" s="4">
        <v>7</v>
      </c>
      <c r="N467" s="5" t="s">
        <v>1823</v>
      </c>
      <c r="O467" s="5" t="s">
        <v>541</v>
      </c>
      <c r="P467" s="5" t="s">
        <v>1779</v>
      </c>
      <c r="Q467" s="6">
        <v>119</v>
      </c>
      <c r="R467" s="6">
        <v>29</v>
      </c>
      <c r="S467" s="6">
        <v>0</v>
      </c>
      <c r="T467" s="6">
        <v>49</v>
      </c>
      <c r="U467" s="6">
        <v>49</v>
      </c>
      <c r="V467" s="6">
        <v>127</v>
      </c>
      <c r="W467" s="6">
        <v>29</v>
      </c>
      <c r="X467" s="6">
        <v>0</v>
      </c>
      <c r="Y467" s="6">
        <v>49</v>
      </c>
      <c r="Z467" s="6">
        <v>49</v>
      </c>
      <c r="AA467" s="6">
        <v>127</v>
      </c>
      <c r="AB467" s="21">
        <f t="shared" si="43"/>
        <v>1</v>
      </c>
      <c r="AC467" s="23">
        <f t="shared" si="44"/>
        <v>1</v>
      </c>
      <c r="AD467" s="24" t="str">
        <f t="shared" si="45"/>
        <v>85% a 100%</v>
      </c>
      <c r="AE467" s="26" t="str">
        <f t="shared" si="46"/>
        <v>086000083000183</v>
      </c>
      <c r="AF467" s="26" t="str">
        <f>VLOOKUP(Tabla1[[#This Row],[RUC PROGRAMAS]],Tabla13[[RUC PROGRAMAS]:[Codificado Reportado
USD]],1,0)</f>
        <v>086000083000183</v>
      </c>
      <c r="AG467" s="6">
        <v>265118.43</v>
      </c>
      <c r="AH467" s="6">
        <v>265118.43</v>
      </c>
      <c r="AI467" s="21">
        <f t="shared" si="47"/>
        <v>1</v>
      </c>
      <c r="AJ467" s="26" t="str">
        <f t="shared" si="48"/>
        <v>85% a 100%</v>
      </c>
      <c r="AK467" s="6">
        <v>265118.43</v>
      </c>
      <c r="AL467" s="6">
        <v>265118.43</v>
      </c>
      <c r="AM467" s="5" t="s">
        <v>50</v>
      </c>
      <c r="AN467" s="5" t="s">
        <v>2283</v>
      </c>
      <c r="AO467" s="5" t="s">
        <v>2543</v>
      </c>
      <c r="AP467" s="5" t="s">
        <v>54</v>
      </c>
      <c r="AQ467" s="5" t="s">
        <v>1154</v>
      </c>
      <c r="AR467" s="5" t="s">
        <v>1293</v>
      </c>
      <c r="AS467" s="7">
        <v>44592.657997685201</v>
      </c>
      <c r="AT467" s="10"/>
    </row>
    <row r="468" spans="1:46" s="1" customFormat="1" ht="50" customHeight="1">
      <c r="A468" s="9">
        <v>2021</v>
      </c>
      <c r="B468" s="5" t="s">
        <v>993</v>
      </c>
      <c r="C468" s="5" t="str">
        <f>VLOOKUP(Tabla1[[#This Row],[RUC]],[1]ENTIDADES!$A$2:$I$191,2,0)</f>
        <v>SIN GABINETE</v>
      </c>
      <c r="D468" s="5" t="s">
        <v>1099</v>
      </c>
      <c r="E468" s="5" t="str">
        <f>VLOOKUP(Tabla1[[#This Row],[RUC]],[1]ENTIDADES!$A$2:$I$191,4,0)</f>
        <v>ZONA 1</v>
      </c>
      <c r="F468" s="5" t="s">
        <v>836</v>
      </c>
      <c r="G468" s="5" t="s">
        <v>2119</v>
      </c>
      <c r="H468" s="29" t="s">
        <v>2771</v>
      </c>
      <c r="I468" s="5">
        <v>1</v>
      </c>
      <c r="J468" s="4">
        <v>1</v>
      </c>
      <c r="K468" s="5" t="s">
        <v>58</v>
      </c>
      <c r="L468" s="5" t="s">
        <v>2773</v>
      </c>
      <c r="M468" s="4">
        <v>7</v>
      </c>
      <c r="N468" s="5" t="s">
        <v>1823</v>
      </c>
      <c r="O468" s="5" t="s">
        <v>2301</v>
      </c>
      <c r="P468" s="5" t="s">
        <v>1779</v>
      </c>
      <c r="Q468" s="6">
        <v>0</v>
      </c>
      <c r="R468" s="6">
        <v>0</v>
      </c>
      <c r="S468" s="6">
        <v>2</v>
      </c>
      <c r="T468" s="6">
        <v>2</v>
      </c>
      <c r="U468" s="6">
        <v>2</v>
      </c>
      <c r="V468" s="6">
        <v>6</v>
      </c>
      <c r="W468" s="6">
        <v>0</v>
      </c>
      <c r="X468" s="6">
        <v>2</v>
      </c>
      <c r="Y468" s="6">
        <v>2</v>
      </c>
      <c r="Z468" s="6">
        <v>2</v>
      </c>
      <c r="AA468" s="6">
        <v>6</v>
      </c>
      <c r="AB468" s="21">
        <f t="shared" si="43"/>
        <v>1</v>
      </c>
      <c r="AC468" s="23">
        <f t="shared" si="44"/>
        <v>1</v>
      </c>
      <c r="AD468" s="24" t="str">
        <f t="shared" si="45"/>
        <v>85% a 100%</v>
      </c>
      <c r="AE468" s="26" t="str">
        <f t="shared" si="46"/>
        <v>086000083000184</v>
      </c>
      <c r="AF468" s="26" t="str">
        <f>VLOOKUP(Tabla1[[#This Row],[RUC PROGRAMAS]],Tabla13[[RUC PROGRAMAS]:[Codificado Reportado
USD]],1,0)</f>
        <v>086000083000184</v>
      </c>
      <c r="AG468" s="6">
        <v>124421.67</v>
      </c>
      <c r="AH468" s="6">
        <v>124403.17</v>
      </c>
      <c r="AI468" s="21">
        <f t="shared" si="47"/>
        <v>0.9998513120744964</v>
      </c>
      <c r="AJ468" s="26" t="str">
        <f t="shared" si="48"/>
        <v>85% a 100%</v>
      </c>
      <c r="AK468" s="6">
        <v>124421.67000000001</v>
      </c>
      <c r="AL468" s="6">
        <v>124403.17</v>
      </c>
      <c r="AM468" s="5" t="s">
        <v>1818</v>
      </c>
      <c r="AN468" s="5" t="s">
        <v>492</v>
      </c>
      <c r="AO468" s="5" t="s">
        <v>2464</v>
      </c>
      <c r="AP468" s="5" t="s">
        <v>564</v>
      </c>
      <c r="AQ468" s="5" t="s">
        <v>1154</v>
      </c>
      <c r="AR468" s="5" t="s">
        <v>1293</v>
      </c>
      <c r="AS468" s="7">
        <v>44592.658483796302</v>
      </c>
      <c r="AT468" s="11">
        <v>44581.490995370397</v>
      </c>
    </row>
    <row r="469" spans="1:46" s="1" customFormat="1" ht="50" customHeight="1">
      <c r="A469" s="9">
        <v>2021</v>
      </c>
      <c r="B469" s="5" t="s">
        <v>1110</v>
      </c>
      <c r="C469" s="5" t="str">
        <f>VLOOKUP(Tabla1[[#This Row],[RUC]],[1]ENTIDADES!$A$2:$I$191,2,0)</f>
        <v>GABINETE ESTRATÉGICO</v>
      </c>
      <c r="D469" s="5" t="s">
        <v>756</v>
      </c>
      <c r="E469" s="5" t="str">
        <f>VLOOKUP(Tabla1[[#This Row],[RUC]],[1]ENTIDADES!$A$2:$I$191,4,0)</f>
        <v>ZONA 9</v>
      </c>
      <c r="F469" s="5" t="s">
        <v>2219</v>
      </c>
      <c r="G469" s="5" t="s">
        <v>739</v>
      </c>
      <c r="H469" s="29" t="s">
        <v>2770</v>
      </c>
      <c r="I469" s="5">
        <v>3</v>
      </c>
      <c r="J469" s="4">
        <v>7</v>
      </c>
      <c r="K469" s="5" t="s">
        <v>2274</v>
      </c>
      <c r="L469" s="5" t="s">
        <v>2776</v>
      </c>
      <c r="M469" s="4">
        <v>14</v>
      </c>
      <c r="N469" s="5" t="s">
        <v>2573</v>
      </c>
      <c r="O469" s="5" t="s">
        <v>1381</v>
      </c>
      <c r="P469" s="5" t="s">
        <v>488</v>
      </c>
      <c r="Q469" s="6">
        <v>96</v>
      </c>
      <c r="R469" s="6">
        <v>0.21</v>
      </c>
      <c r="S469" s="6">
        <v>0.26</v>
      </c>
      <c r="T469" s="6">
        <v>0.25</v>
      </c>
      <c r="U469" s="6">
        <v>0.28000000000000003</v>
      </c>
      <c r="V469" s="6">
        <v>1</v>
      </c>
      <c r="W469" s="6">
        <v>0.22</v>
      </c>
      <c r="X469" s="6">
        <v>0.21</v>
      </c>
      <c r="Y469" s="6">
        <v>0.24</v>
      </c>
      <c r="Z469" s="6">
        <v>0.33</v>
      </c>
      <c r="AA469" s="6">
        <v>1</v>
      </c>
      <c r="AB469" s="21">
        <f t="shared" si="43"/>
        <v>1</v>
      </c>
      <c r="AC469" s="23">
        <f t="shared" si="44"/>
        <v>1</v>
      </c>
      <c r="AD469" s="24" t="str">
        <f t="shared" si="45"/>
        <v>85% a 100%</v>
      </c>
      <c r="AE469" s="26" t="str">
        <f t="shared" si="46"/>
        <v>176000058000101</v>
      </c>
      <c r="AF469" s="26" t="str">
        <f>VLOOKUP(Tabla1[[#This Row],[RUC PROGRAMAS]],Tabla13[[RUC PROGRAMAS]:[Codificado Reportado
USD]],1,0)</f>
        <v>176000058000101</v>
      </c>
      <c r="AG469" s="6">
        <v>3212431.35</v>
      </c>
      <c r="AH469" s="6">
        <v>3177046.79</v>
      </c>
      <c r="AI469" s="21">
        <f t="shared" si="47"/>
        <v>0.98898511558854008</v>
      </c>
      <c r="AJ469" s="26" t="str">
        <f t="shared" si="48"/>
        <v>85% a 100%</v>
      </c>
      <c r="AK469" s="6">
        <v>3212431.3499999996</v>
      </c>
      <c r="AL469" s="6">
        <v>3177046.7899999996</v>
      </c>
      <c r="AM469" s="5" t="s">
        <v>559</v>
      </c>
      <c r="AN469" s="5" t="s">
        <v>446</v>
      </c>
      <c r="AO469" s="5" t="s">
        <v>2566</v>
      </c>
      <c r="AP469" s="5" t="s">
        <v>163</v>
      </c>
      <c r="AQ469" s="5" t="s">
        <v>1804</v>
      </c>
      <c r="AR469" s="5" t="s">
        <v>657</v>
      </c>
      <c r="AS469" s="7">
        <v>44592.6688194444</v>
      </c>
      <c r="AT469" s="11">
        <v>44592.667418981502</v>
      </c>
    </row>
    <row r="470" spans="1:46" s="1" customFormat="1" ht="50" customHeight="1">
      <c r="A470" s="15">
        <v>2021</v>
      </c>
      <c r="B470" s="16" t="s">
        <v>2766</v>
      </c>
      <c r="C470" s="28" t="str">
        <f>VLOOKUP(Tabla1[[#This Row],[RUC]],[1]ENTIDADES!$A$2:$I$191,2,0)</f>
        <v>SIN GABINETE</v>
      </c>
      <c r="D470" s="17" t="s">
        <v>2759</v>
      </c>
      <c r="E470" s="17" t="str">
        <f>VLOOKUP(Tabla1[[#This Row],[RUC]],[1]ENTIDADES!$A$2:$I$191,4,0)</f>
        <v>ZONA 9</v>
      </c>
      <c r="F470" s="17" t="s">
        <v>2219</v>
      </c>
      <c r="G470" s="5" t="s">
        <v>739</v>
      </c>
      <c r="H470" s="29" t="s">
        <v>2770</v>
      </c>
      <c r="I470" s="5">
        <v>3</v>
      </c>
      <c r="J470" s="17">
        <v>7</v>
      </c>
      <c r="K470" s="17" t="s">
        <v>2760</v>
      </c>
      <c r="L470" s="5" t="s">
        <v>2776</v>
      </c>
      <c r="M470" s="17">
        <v>14</v>
      </c>
      <c r="N470" s="17" t="s">
        <v>2761</v>
      </c>
      <c r="O470" s="17" t="s">
        <v>2762</v>
      </c>
      <c r="P470" s="17" t="s">
        <v>227</v>
      </c>
      <c r="Q470" s="17" t="s">
        <v>815</v>
      </c>
      <c r="R470" s="17" t="s">
        <v>815</v>
      </c>
      <c r="S470" s="17" t="s">
        <v>815</v>
      </c>
      <c r="T470" s="17" t="s">
        <v>815</v>
      </c>
      <c r="U470" s="17">
        <v>9</v>
      </c>
      <c r="V470" s="17">
        <v>9</v>
      </c>
      <c r="W470" s="17" t="s">
        <v>815</v>
      </c>
      <c r="X470" s="17" t="s">
        <v>815</v>
      </c>
      <c r="Y470" s="17" t="s">
        <v>815</v>
      </c>
      <c r="Z470" s="17">
        <v>9</v>
      </c>
      <c r="AA470" s="17">
        <v>9</v>
      </c>
      <c r="AB470" s="21">
        <f t="shared" si="43"/>
        <v>1</v>
      </c>
      <c r="AC470" s="20">
        <f t="shared" si="44"/>
        <v>1</v>
      </c>
      <c r="AD470" s="25" t="str">
        <f t="shared" si="45"/>
        <v>85% a 100%</v>
      </c>
      <c r="AE470" s="27" t="str">
        <f t="shared" si="46"/>
        <v>179081944200101</v>
      </c>
      <c r="AF470" s="27" t="str">
        <f>VLOOKUP(Tabla1[[#This Row],[RUC PROGRAMAS]],Tabla13[[RUC PROGRAMAS]:[Codificado Reportado
USD]],1,0)</f>
        <v>179081944200101</v>
      </c>
      <c r="AG470" s="17">
        <v>117351.93</v>
      </c>
      <c r="AH470" s="17">
        <v>104404.49</v>
      </c>
      <c r="AI470" s="21">
        <f t="shared" si="47"/>
        <v>0.88966998668023622</v>
      </c>
      <c r="AJ470" s="27" t="str">
        <f t="shared" si="48"/>
        <v>85% a 100%</v>
      </c>
      <c r="AK470" s="22">
        <v>117351.93</v>
      </c>
      <c r="AL470" s="22">
        <v>104404.48999999999</v>
      </c>
      <c r="AM470" s="17" t="s">
        <v>815</v>
      </c>
      <c r="AN470" s="17" t="s">
        <v>815</v>
      </c>
      <c r="AO470" s="17" t="s">
        <v>815</v>
      </c>
      <c r="AP470" s="17" t="s">
        <v>2763</v>
      </c>
      <c r="AQ470" s="17" t="s">
        <v>2764</v>
      </c>
      <c r="AR470" s="17" t="s">
        <v>2765</v>
      </c>
      <c r="AS470" s="18">
        <v>44596</v>
      </c>
      <c r="AT470" s="19">
        <v>44596</v>
      </c>
    </row>
    <row r="471" spans="1:46">
      <c r="AG471" s="3">
        <f>SUM(AG2:AG470)</f>
        <v>11866680505.089994</v>
      </c>
      <c r="AH471" s="3">
        <f>SUM(AH2:AH470)</f>
        <v>11124438967.599989</v>
      </c>
      <c r="AI471" s="3"/>
      <c r="AJ471" s="3"/>
      <c r="AK471" s="3">
        <f>SUM(AK2:AK470)</f>
        <v>11866680505.089994</v>
      </c>
      <c r="AL471" s="3">
        <f>SUM(AL2:AL470)</f>
        <v>11124438967.599991</v>
      </c>
    </row>
  </sheetData>
  <conditionalFormatting sqref="AB2:AB470">
    <cfRule type="iconSet" priority="2">
      <iconSet>
        <cfvo type="percent" val="0"/>
        <cfvo type="num" val="0.7"/>
        <cfvo type="num" val="0.85"/>
      </iconSet>
    </cfRule>
  </conditionalFormatting>
  <conditionalFormatting sqref="AI2:AI470">
    <cfRule type="iconSet" priority="1">
      <iconSet>
        <cfvo type="percent" val="0"/>
        <cfvo type="num" val="0.7"/>
        <cfvo type="num" val="0.85"/>
      </iconSet>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429"/>
  <sheetViews>
    <sheetView showGridLines="0" tabSelected="1" zoomScale="120" zoomScaleNormal="120" workbookViewId="0">
      <pane ySplit="3" topLeftCell="A417" activePane="bottomLeft" state="frozen"/>
      <selection pane="bottomLeft" activeCell="A427" sqref="A427:AU427"/>
    </sheetView>
  </sheetViews>
  <sheetFormatPr baseColWidth="10" defaultColWidth="9.1640625" defaultRowHeight="13" outlineLevelCol="1"/>
  <cols>
    <col min="1" max="1" width="11.5" style="2" customWidth="1"/>
    <col min="2" max="2" width="14" style="2" bestFit="1" customWidth="1"/>
    <col min="3" max="3" width="35.1640625" style="2" customWidth="1"/>
    <col min="4" max="4" width="42.6640625" style="2" customWidth="1"/>
    <col min="5" max="5" width="12.6640625" style="2" customWidth="1"/>
    <col min="6" max="6" width="11.83203125" style="2" customWidth="1" outlineLevel="1"/>
    <col min="7" max="7" width="45.33203125" style="2" customWidth="1" outlineLevel="1"/>
    <col min="8" max="8" width="28.1640625" style="2" customWidth="1" outlineLevel="1"/>
    <col min="9" max="9" width="8.83203125" style="2" customWidth="1" outlineLevel="1"/>
    <col min="10" max="10" width="11" style="2" customWidth="1" outlineLevel="1"/>
    <col min="11" max="11" width="56.33203125" style="2" customWidth="1" outlineLevel="1"/>
    <col min="12" max="12" width="13" style="2" customWidth="1" outlineLevel="1"/>
    <col min="13" max="13" width="9.1640625" style="2" customWidth="1" outlineLevel="1"/>
    <col min="14" max="14" width="48.6640625" style="2" customWidth="1" outlineLevel="1"/>
    <col min="15" max="15" width="41.83203125" style="2" customWidth="1" outlineLevel="1"/>
    <col min="16" max="16" width="17.1640625" style="2" customWidth="1" outlineLevel="1"/>
    <col min="17" max="17" width="13.1640625" style="2" customWidth="1" outlineLevel="1"/>
    <col min="18" max="22" width="15.83203125" style="2" customWidth="1" outlineLevel="1"/>
    <col min="23" max="23" width="11.33203125" style="2" customWidth="1" outlineLevel="1"/>
    <col min="24" max="24" width="13.5" style="2" customWidth="1" outlineLevel="1"/>
    <col min="25" max="25" width="16.5" style="2" customWidth="1" outlineLevel="1"/>
    <col min="26" max="26" width="15.1640625" style="2" customWidth="1" outlineLevel="1"/>
    <col min="27" max="27" width="13.6640625" style="2" customWidth="1" outlineLevel="1"/>
    <col min="28" max="28" width="17.6640625" style="31" customWidth="1" outlineLevel="1"/>
    <col min="29" max="29" width="17.5" style="2" customWidth="1" outlineLevel="1"/>
    <col min="30" max="31" width="16" style="2" hidden="1" customWidth="1" outlineLevel="1"/>
    <col min="32" max="32" width="30.33203125" style="2" bestFit="1" customWidth="1" outlineLevel="1"/>
    <col min="33" max="33" width="21.5" style="2" customWidth="1" outlineLevel="1"/>
    <col min="34" max="34" width="22.33203125" style="2" customWidth="1" outlineLevel="1"/>
    <col min="35" max="35" width="17.5" style="2" bestFit="1" customWidth="1"/>
    <col min="36" max="36" width="19.1640625" style="2" customWidth="1"/>
    <col min="37" max="37" width="14" style="2" customWidth="1"/>
    <col min="38" max="39" width="29.5" style="2" hidden="1" customWidth="1"/>
    <col min="40" max="40" width="30.33203125" style="2" bestFit="1" customWidth="1"/>
    <col min="41" max="41" width="16.5" style="2" customWidth="1"/>
    <col min="42" max="42" width="19" style="2" customWidth="1"/>
    <col min="43" max="43" width="19.5" style="2" customWidth="1"/>
    <col min="44" max="44" width="62.5" style="2" customWidth="1"/>
    <col min="45" max="45" width="73.1640625" style="2" customWidth="1"/>
    <col min="46" max="46" width="75.6640625" style="2" customWidth="1"/>
    <col min="47" max="47" width="71.5" style="2" customWidth="1"/>
    <col min="48" max="48" width="28.1640625" style="2" hidden="1" customWidth="1"/>
    <col min="49" max="49" width="24.83203125" style="2" hidden="1" customWidth="1"/>
    <col min="50" max="50" width="18.83203125" style="2" hidden="1" customWidth="1"/>
    <col min="51" max="51" width="22.6640625" style="2" hidden="1" customWidth="1"/>
    <col min="52" max="52" width="0" hidden="1" customWidth="1"/>
  </cols>
  <sheetData>
    <row r="1" spans="1:52" ht="57.75" customHeight="1">
      <c r="A1" s="79" t="s">
        <v>2846</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row>
    <row r="3" spans="1:52" s="8" customFormat="1" ht="84">
      <c r="A3" s="12" t="s">
        <v>101</v>
      </c>
      <c r="B3" s="13" t="s">
        <v>100</v>
      </c>
      <c r="C3" s="13" t="s">
        <v>2784</v>
      </c>
      <c r="D3" s="13" t="s">
        <v>2785</v>
      </c>
      <c r="E3" s="13" t="s">
        <v>2786</v>
      </c>
      <c r="F3" s="13" t="s">
        <v>2787</v>
      </c>
      <c r="G3" s="13" t="s">
        <v>2788</v>
      </c>
      <c r="H3" s="13" t="s">
        <v>2767</v>
      </c>
      <c r="I3" s="14" t="s">
        <v>2790</v>
      </c>
      <c r="J3" s="14" t="s">
        <v>2791</v>
      </c>
      <c r="K3" s="13" t="s">
        <v>2789</v>
      </c>
      <c r="L3" s="14" t="s">
        <v>2792</v>
      </c>
      <c r="M3" s="14" t="s">
        <v>2793</v>
      </c>
      <c r="N3" s="14" t="s">
        <v>2794</v>
      </c>
      <c r="O3" s="13" t="s">
        <v>2795</v>
      </c>
      <c r="P3" s="13" t="s">
        <v>2796</v>
      </c>
      <c r="Q3" s="14" t="s">
        <v>2801</v>
      </c>
      <c r="R3" s="13" t="s">
        <v>2797</v>
      </c>
      <c r="S3" s="13" t="s">
        <v>2798</v>
      </c>
      <c r="T3" s="13" t="s">
        <v>2799</v>
      </c>
      <c r="U3" s="13" t="s">
        <v>2800</v>
      </c>
      <c r="V3" s="14" t="s">
        <v>2802</v>
      </c>
      <c r="W3" s="13" t="s">
        <v>2803</v>
      </c>
      <c r="X3" s="13" t="s">
        <v>2804</v>
      </c>
      <c r="Y3" s="13" t="s">
        <v>2805</v>
      </c>
      <c r="Z3" s="13" t="s">
        <v>2806</v>
      </c>
      <c r="AA3" s="14" t="s">
        <v>2807</v>
      </c>
      <c r="AB3" s="14" t="s">
        <v>2809</v>
      </c>
      <c r="AC3" s="13" t="s">
        <v>2768</v>
      </c>
      <c r="AD3" s="13" t="s">
        <v>2840</v>
      </c>
      <c r="AE3" s="13" t="s">
        <v>2841</v>
      </c>
      <c r="AF3" s="14" t="s">
        <v>2844</v>
      </c>
      <c r="AG3" s="13" t="s">
        <v>2808</v>
      </c>
      <c r="AH3" s="13" t="s">
        <v>2769</v>
      </c>
      <c r="AI3" s="13" t="s">
        <v>2810</v>
      </c>
      <c r="AJ3" s="13" t="s">
        <v>2811</v>
      </c>
      <c r="AK3" s="14" t="s">
        <v>2815</v>
      </c>
      <c r="AL3" s="14" t="s">
        <v>2842</v>
      </c>
      <c r="AM3" s="14" t="s">
        <v>2843</v>
      </c>
      <c r="AN3" s="14" t="s">
        <v>2845</v>
      </c>
      <c r="AO3" s="13" t="s">
        <v>2812</v>
      </c>
      <c r="AP3" s="13" t="s">
        <v>2813</v>
      </c>
      <c r="AQ3" s="13" t="s">
        <v>2814</v>
      </c>
      <c r="AR3" s="14" t="s">
        <v>2819</v>
      </c>
      <c r="AS3" s="14" t="s">
        <v>2816</v>
      </c>
      <c r="AT3" s="14" t="s">
        <v>2817</v>
      </c>
      <c r="AU3" s="14" t="s">
        <v>2818</v>
      </c>
      <c r="AV3" s="14" t="s">
        <v>2820</v>
      </c>
      <c r="AW3" s="14" t="s">
        <v>2821</v>
      </c>
      <c r="AX3" s="14" t="s">
        <v>2822</v>
      </c>
      <c r="AY3" s="32" t="s">
        <v>2823</v>
      </c>
    </row>
    <row r="4" spans="1:52" s="1" customFormat="1" ht="50" customHeight="1">
      <c r="A4" s="9">
        <v>2021</v>
      </c>
      <c r="B4" s="5" t="s">
        <v>2373</v>
      </c>
      <c r="C4" s="5" t="s">
        <v>2781</v>
      </c>
      <c r="D4" s="5" t="s">
        <v>44</v>
      </c>
      <c r="E4" s="5" t="s">
        <v>2827</v>
      </c>
      <c r="F4" s="5" t="s">
        <v>2219</v>
      </c>
      <c r="G4" s="5" t="s">
        <v>739</v>
      </c>
      <c r="H4" s="29" t="s">
        <v>2770</v>
      </c>
      <c r="I4" s="5">
        <v>3</v>
      </c>
      <c r="J4" s="4">
        <v>7</v>
      </c>
      <c r="K4" s="5" t="s">
        <v>2274</v>
      </c>
      <c r="L4" s="5" t="s">
        <v>2773</v>
      </c>
      <c r="M4" s="4">
        <v>6</v>
      </c>
      <c r="N4" s="5" t="s">
        <v>2744</v>
      </c>
      <c r="O4" s="5" t="s">
        <v>218</v>
      </c>
      <c r="P4" s="5" t="s">
        <v>488</v>
      </c>
      <c r="Q4" s="6">
        <v>25</v>
      </c>
      <c r="R4" s="6">
        <v>25</v>
      </c>
      <c r="S4" s="6">
        <v>25</v>
      </c>
      <c r="T4" s="6">
        <v>25</v>
      </c>
      <c r="U4" s="6">
        <v>25</v>
      </c>
      <c r="V4" s="6">
        <v>100</v>
      </c>
      <c r="W4" s="6">
        <v>25</v>
      </c>
      <c r="X4" s="6">
        <v>25</v>
      </c>
      <c r="Y4" s="6">
        <v>25</v>
      </c>
      <c r="Z4" s="6">
        <v>25</v>
      </c>
      <c r="AA4" s="6">
        <v>100</v>
      </c>
      <c r="AB4" s="33">
        <v>100</v>
      </c>
      <c r="AC4" s="23">
        <f t="shared" ref="AC4:AC67" si="0">IF(AB4&gt;=100%,1,AB4)</f>
        <v>1</v>
      </c>
      <c r="AD4" s="34">
        <v>1</v>
      </c>
      <c r="AE4" s="34">
        <v>100</v>
      </c>
      <c r="AF4" s="35" t="str">
        <f>REPT("|",Tabla13[[#This Row],[Columna2]])</f>
        <v>||||||||||||||||||||||||||||||||||||||||||||||||||||||||||||||||||||||||||||||||||||||||||||||||||||</v>
      </c>
      <c r="AG4" s="24" t="str">
        <f t="shared" ref="AG4:AG67" si="1">IF(AB4&gt;=85%,"85% a 100%",IF(AND(AB4&gt;=70%,AB4&lt;85%),"70% a 84,99%","0% a 69,99%"))</f>
        <v>85% a 100%</v>
      </c>
      <c r="AH4" s="26" t="str">
        <f t="shared" ref="AH4:AH67" si="2">CONCATENATE(B4,F4)</f>
        <v>176818468000101</v>
      </c>
      <c r="AI4" s="6">
        <v>1199906.31</v>
      </c>
      <c r="AJ4" s="6">
        <v>1199906.29</v>
      </c>
      <c r="AK4" s="21">
        <f>AJ4/AI4</f>
        <v>0.99999998333203199</v>
      </c>
      <c r="AL4" s="33">
        <v>0.99999998333203199</v>
      </c>
      <c r="AM4" s="33">
        <f>+Tabla13[[#This Row],[Columna3]]*$AZ$4</f>
        <v>99.999998333203195</v>
      </c>
      <c r="AN4" s="36" t="str">
        <f>REPT("|",Tabla13[[#This Row],[Columna4]])</f>
        <v>|||||||||||||||||||||||||||||||||||||||||||||||||||||||||||||||||||||||||||||||||||||||||||||||||||</v>
      </c>
      <c r="AO4" s="26" t="str">
        <f t="shared" ref="AO4:AO35" si="3">IF(AK4&gt;=85%,"85% a 100%",IF(AND(AK4&gt;=70%,AK4&lt;85%),"70% a 84,99%","0% a 69,99%"))</f>
        <v>85% a 100%</v>
      </c>
      <c r="AP4" s="6">
        <v>1199906.31</v>
      </c>
      <c r="AQ4" s="6">
        <v>1199906.29</v>
      </c>
      <c r="AR4" s="5" t="s">
        <v>2513</v>
      </c>
      <c r="AS4" s="5" t="s">
        <v>2709</v>
      </c>
      <c r="AT4" s="5" t="s">
        <v>1834</v>
      </c>
      <c r="AU4" s="5" t="s">
        <v>2071</v>
      </c>
      <c r="AV4" s="5" t="s">
        <v>1151</v>
      </c>
      <c r="AW4" s="5" t="s">
        <v>2387</v>
      </c>
      <c r="AX4" s="7">
        <v>44585.442743055602</v>
      </c>
      <c r="AY4" s="10"/>
      <c r="AZ4" s="1">
        <v>100</v>
      </c>
    </row>
    <row r="5" spans="1:52" s="1" customFormat="1" ht="50" customHeight="1">
      <c r="A5" s="9">
        <v>2021</v>
      </c>
      <c r="B5" s="5" t="s">
        <v>2373</v>
      </c>
      <c r="C5" s="5" t="s">
        <v>2781</v>
      </c>
      <c r="D5" s="5" t="s">
        <v>44</v>
      </c>
      <c r="E5" s="5" t="s">
        <v>2827</v>
      </c>
      <c r="F5" s="5" t="s">
        <v>1631</v>
      </c>
      <c r="G5" s="5" t="s">
        <v>389</v>
      </c>
      <c r="H5" s="29" t="s">
        <v>2771</v>
      </c>
      <c r="I5" s="5">
        <v>1</v>
      </c>
      <c r="J5" s="4">
        <v>1</v>
      </c>
      <c r="K5" s="5" t="s">
        <v>55</v>
      </c>
      <c r="L5" s="5" t="s">
        <v>2773</v>
      </c>
      <c r="M5" s="4">
        <v>6</v>
      </c>
      <c r="N5" s="5" t="s">
        <v>2744</v>
      </c>
      <c r="O5" s="5" t="s">
        <v>1277</v>
      </c>
      <c r="P5" s="5" t="s">
        <v>488</v>
      </c>
      <c r="Q5" s="6">
        <v>25</v>
      </c>
      <c r="R5" s="6">
        <v>30</v>
      </c>
      <c r="S5" s="6">
        <v>15</v>
      </c>
      <c r="T5" s="6">
        <v>30</v>
      </c>
      <c r="U5" s="6">
        <v>25</v>
      </c>
      <c r="V5" s="6">
        <v>100</v>
      </c>
      <c r="W5" s="6">
        <v>30</v>
      </c>
      <c r="X5" s="6">
        <v>15</v>
      </c>
      <c r="Y5" s="6">
        <v>30</v>
      </c>
      <c r="Z5" s="6">
        <v>25</v>
      </c>
      <c r="AA5" s="6">
        <v>100</v>
      </c>
      <c r="AB5" s="21">
        <f>AA5/V5</f>
        <v>1</v>
      </c>
      <c r="AC5" s="23">
        <f t="shared" si="0"/>
        <v>1</v>
      </c>
      <c r="AD5" s="34">
        <v>1</v>
      </c>
      <c r="AE5" s="34">
        <v>100</v>
      </c>
      <c r="AF5" s="35" t="str">
        <f>REPT("|",Tabla13[[#This Row],[Columna2]])</f>
        <v>||||||||||||||||||||||||||||||||||||||||||||||||||||||||||||||||||||||||||||||||||||||||||||||||||||</v>
      </c>
      <c r="AG5" s="24" t="str">
        <f t="shared" si="1"/>
        <v>85% a 100%</v>
      </c>
      <c r="AH5" s="26" t="str">
        <f t="shared" si="2"/>
        <v>176818468000155</v>
      </c>
      <c r="AI5" s="6">
        <v>3487650.5</v>
      </c>
      <c r="AJ5" s="6">
        <v>3487650.5</v>
      </c>
      <c r="AK5" s="21">
        <f>AJ5/AI5</f>
        <v>1</v>
      </c>
      <c r="AL5" s="33">
        <v>1</v>
      </c>
      <c r="AM5" s="33">
        <f>+Tabla13[[#This Row],[Columna3]]*$AZ$4</f>
        <v>100</v>
      </c>
      <c r="AN5" s="36" t="str">
        <f>REPT("|",Tabla13[[#This Row],[Columna4]])</f>
        <v>||||||||||||||||||||||||||||||||||||||||||||||||||||||||||||||||||||||||||||||||||||||||||||||||||||</v>
      </c>
      <c r="AO5" s="26" t="str">
        <f t="shared" si="3"/>
        <v>85% a 100%</v>
      </c>
      <c r="AP5" s="6">
        <v>3487650.5</v>
      </c>
      <c r="AQ5" s="6">
        <v>3487650.5</v>
      </c>
      <c r="AR5" s="5" t="s">
        <v>239</v>
      </c>
      <c r="AS5" s="5" t="s">
        <v>1227</v>
      </c>
      <c r="AT5" s="5" t="s">
        <v>2496</v>
      </c>
      <c r="AU5" s="5" t="s">
        <v>855</v>
      </c>
      <c r="AV5" s="5" t="s">
        <v>1151</v>
      </c>
      <c r="AW5" s="5" t="s">
        <v>2387</v>
      </c>
      <c r="AX5" s="7">
        <v>44585.393888888902</v>
      </c>
      <c r="AY5" s="10"/>
    </row>
    <row r="6" spans="1:52" s="1" customFormat="1" ht="50" customHeight="1">
      <c r="A6" s="9">
        <v>2021</v>
      </c>
      <c r="B6" s="5" t="s">
        <v>2352</v>
      </c>
      <c r="C6" s="5" t="s">
        <v>2779</v>
      </c>
      <c r="D6" s="5" t="s">
        <v>1896</v>
      </c>
      <c r="E6" s="5" t="s">
        <v>2827</v>
      </c>
      <c r="F6" s="5" t="s">
        <v>2219</v>
      </c>
      <c r="G6" s="5" t="s">
        <v>739</v>
      </c>
      <c r="H6" s="29" t="s">
        <v>2770</v>
      </c>
      <c r="I6" s="5">
        <v>3</v>
      </c>
      <c r="J6" s="4">
        <v>7</v>
      </c>
      <c r="K6" s="5" t="s">
        <v>2274</v>
      </c>
      <c r="L6" s="5" t="s">
        <v>2775</v>
      </c>
      <c r="M6" s="4">
        <v>11</v>
      </c>
      <c r="N6" s="5" t="s">
        <v>2176</v>
      </c>
      <c r="O6" s="5" t="s">
        <v>531</v>
      </c>
      <c r="P6" s="5" t="s">
        <v>207</v>
      </c>
      <c r="Q6" s="6">
        <v>1</v>
      </c>
      <c r="R6" s="6">
        <v>0.25</v>
      </c>
      <c r="S6" s="6">
        <v>0.25</v>
      </c>
      <c r="T6" s="6">
        <v>0.25</v>
      </c>
      <c r="U6" s="6">
        <v>0.25</v>
      </c>
      <c r="V6" s="6">
        <v>1</v>
      </c>
      <c r="W6" s="6">
        <v>0.26</v>
      </c>
      <c r="X6" s="6">
        <v>0.45</v>
      </c>
      <c r="Y6" s="6">
        <v>0.25</v>
      </c>
      <c r="Z6" s="6">
        <v>0.26</v>
      </c>
      <c r="AA6" s="6">
        <v>1.22</v>
      </c>
      <c r="AB6" s="21">
        <f t="shared" ref="AB6:AB64" si="4">AA6/V6</f>
        <v>1.22</v>
      </c>
      <c r="AC6" s="23">
        <f t="shared" si="0"/>
        <v>1</v>
      </c>
      <c r="AD6" s="34">
        <v>1</v>
      </c>
      <c r="AE6" s="34">
        <v>100</v>
      </c>
      <c r="AF6" s="35" t="str">
        <f>REPT("|",Tabla13[[#This Row],[Columna2]])</f>
        <v>||||||||||||||||||||||||||||||||||||||||||||||||||||||||||||||||||||||||||||||||||||||||||||||||||||</v>
      </c>
      <c r="AG6" s="24" t="str">
        <f t="shared" si="1"/>
        <v>85% a 100%</v>
      </c>
      <c r="AH6" s="26" t="str">
        <f t="shared" si="2"/>
        <v>176819308000101</v>
      </c>
      <c r="AI6" s="6">
        <v>6754771.3700000001</v>
      </c>
      <c r="AJ6" s="6">
        <v>6645942.21</v>
      </c>
      <c r="AK6" s="21">
        <f t="shared" ref="AK6:AK66" si="5">AJ6/AI6</f>
        <v>0.98388855017605126</v>
      </c>
      <c r="AL6" s="33">
        <v>0.98388855017605126</v>
      </c>
      <c r="AM6" s="33">
        <f>+Tabla13[[#This Row],[Columna3]]*$AZ$4</f>
        <v>98.388855017605124</v>
      </c>
      <c r="AN6" s="36" t="str">
        <f>REPT("|",Tabla13[[#This Row],[Columna4]])</f>
        <v>||||||||||||||||||||||||||||||||||||||||||||||||||||||||||||||||||||||||||||||||||||||||||||||||||</v>
      </c>
      <c r="AO6" s="26" t="str">
        <f t="shared" si="3"/>
        <v>85% a 100%</v>
      </c>
      <c r="AP6" s="6">
        <v>6754771.370000001</v>
      </c>
      <c r="AQ6" s="6">
        <v>6645942.21</v>
      </c>
      <c r="AR6" s="5" t="s">
        <v>1620</v>
      </c>
      <c r="AS6" s="5" t="s">
        <v>2512</v>
      </c>
      <c r="AT6" s="5" t="s">
        <v>1461</v>
      </c>
      <c r="AU6" s="5" t="s">
        <v>1893</v>
      </c>
      <c r="AV6" s="5" t="s">
        <v>1069</v>
      </c>
      <c r="AW6" s="5" t="s">
        <v>2669</v>
      </c>
      <c r="AX6" s="7">
        <v>44588.408553240697</v>
      </c>
      <c r="AY6" s="11">
        <v>44587.435300925899</v>
      </c>
    </row>
    <row r="7" spans="1:52" s="1" customFormat="1" ht="50" customHeight="1">
      <c r="A7" s="9">
        <v>2021</v>
      </c>
      <c r="B7" s="5" t="s">
        <v>2352</v>
      </c>
      <c r="C7" s="5" t="s">
        <v>2779</v>
      </c>
      <c r="D7" s="5" t="s">
        <v>1896</v>
      </c>
      <c r="E7" s="5" t="s">
        <v>2827</v>
      </c>
      <c r="F7" s="5" t="s">
        <v>1631</v>
      </c>
      <c r="G7" s="5" t="s">
        <v>2009</v>
      </c>
      <c r="H7" s="29" t="s">
        <v>2771</v>
      </c>
      <c r="I7" s="5">
        <v>2</v>
      </c>
      <c r="J7" s="4">
        <v>5</v>
      </c>
      <c r="K7" s="5" t="s">
        <v>2602</v>
      </c>
      <c r="L7" s="5" t="s">
        <v>2775</v>
      </c>
      <c r="M7" s="4">
        <v>11</v>
      </c>
      <c r="N7" s="5" t="s">
        <v>2176</v>
      </c>
      <c r="O7" s="5" t="s">
        <v>2307</v>
      </c>
      <c r="P7" s="5" t="s">
        <v>207</v>
      </c>
      <c r="Q7" s="6">
        <v>1</v>
      </c>
      <c r="R7" s="6">
        <v>0.25</v>
      </c>
      <c r="S7" s="6">
        <v>0.25</v>
      </c>
      <c r="T7" s="6">
        <v>0.25</v>
      </c>
      <c r="U7" s="6">
        <v>0.25</v>
      </c>
      <c r="V7" s="6">
        <v>1</v>
      </c>
      <c r="W7" s="6">
        <v>0.26</v>
      </c>
      <c r="X7" s="6">
        <v>0.47</v>
      </c>
      <c r="Y7" s="6">
        <v>0.25</v>
      </c>
      <c r="Z7" s="6">
        <v>0.24</v>
      </c>
      <c r="AA7" s="6">
        <v>1.22</v>
      </c>
      <c r="AB7" s="21">
        <f t="shared" si="4"/>
        <v>1.22</v>
      </c>
      <c r="AC7" s="23">
        <f t="shared" si="0"/>
        <v>1</v>
      </c>
      <c r="AD7" s="34">
        <v>1</v>
      </c>
      <c r="AE7" s="34">
        <v>100</v>
      </c>
      <c r="AF7" s="35" t="str">
        <f>REPT("|",Tabla13[[#This Row],[Columna2]])</f>
        <v>||||||||||||||||||||||||||||||||||||||||||||||||||||||||||||||||||||||||||||||||||||||||||||||||||||</v>
      </c>
      <c r="AG7" s="24" t="str">
        <f t="shared" si="1"/>
        <v>85% a 100%</v>
      </c>
      <c r="AH7" s="26" t="str">
        <f t="shared" si="2"/>
        <v>176819308000155</v>
      </c>
      <c r="AI7" s="6">
        <v>10675099.119999999</v>
      </c>
      <c r="AJ7" s="6">
        <v>10667293.029999999</v>
      </c>
      <c r="AK7" s="21">
        <f t="shared" si="5"/>
        <v>0.99926875714105778</v>
      </c>
      <c r="AL7" s="33">
        <v>0.99926875714105778</v>
      </c>
      <c r="AM7" s="33">
        <f>+Tabla13[[#This Row],[Columna3]]*$AZ$4</f>
        <v>99.926875714105776</v>
      </c>
      <c r="AN7" s="36" t="str">
        <f>REPT("|",Tabla13[[#This Row],[Columna4]])</f>
        <v>|||||||||||||||||||||||||||||||||||||||||||||||||||||||||||||||||||||||||||||||||||||||||||||||||||</v>
      </c>
      <c r="AO7" s="26" t="str">
        <f t="shared" si="3"/>
        <v>85% a 100%</v>
      </c>
      <c r="AP7" s="6">
        <v>10675099.120000001</v>
      </c>
      <c r="AQ7" s="6">
        <v>10667293.030000001</v>
      </c>
      <c r="AR7" s="5" t="s">
        <v>1035</v>
      </c>
      <c r="AS7" s="5" t="s">
        <v>117</v>
      </c>
      <c r="AT7" s="5" t="s">
        <v>752</v>
      </c>
      <c r="AU7" s="5" t="s">
        <v>486</v>
      </c>
      <c r="AV7" s="5" t="s">
        <v>1069</v>
      </c>
      <c r="AW7" s="5" t="s">
        <v>2669</v>
      </c>
      <c r="AX7" s="7">
        <v>44588.410138888903</v>
      </c>
      <c r="AY7" s="10"/>
    </row>
    <row r="8" spans="1:52" s="1" customFormat="1" ht="50" customHeight="1">
      <c r="A8" s="9">
        <v>2021</v>
      </c>
      <c r="B8" s="5" t="s">
        <v>229</v>
      </c>
      <c r="C8" s="5" t="s">
        <v>2780</v>
      </c>
      <c r="D8" s="5" t="s">
        <v>2253</v>
      </c>
      <c r="E8" s="5" t="s">
        <v>2827</v>
      </c>
      <c r="F8" s="5" t="s">
        <v>2219</v>
      </c>
      <c r="G8" s="5" t="s">
        <v>739</v>
      </c>
      <c r="H8" s="29" t="s">
        <v>2770</v>
      </c>
      <c r="I8" s="5">
        <v>3</v>
      </c>
      <c r="J8" s="4">
        <v>7</v>
      </c>
      <c r="K8" s="5" t="s">
        <v>2274</v>
      </c>
      <c r="L8" s="5" t="s">
        <v>2775</v>
      </c>
      <c r="M8" s="4">
        <v>13</v>
      </c>
      <c r="N8" s="5" t="s">
        <v>2712</v>
      </c>
      <c r="O8" s="5" t="s">
        <v>706</v>
      </c>
      <c r="P8" s="5" t="s">
        <v>314</v>
      </c>
      <c r="Q8" s="6">
        <v>0</v>
      </c>
      <c r="R8" s="6">
        <v>23.5</v>
      </c>
      <c r="S8" s="6">
        <v>21.5</v>
      </c>
      <c r="T8" s="6">
        <v>24</v>
      </c>
      <c r="U8" s="6">
        <v>31</v>
      </c>
      <c r="V8" s="6">
        <v>100</v>
      </c>
      <c r="W8" s="6">
        <v>23.27</v>
      </c>
      <c r="X8" s="6">
        <v>22.72</v>
      </c>
      <c r="Y8" s="6">
        <v>24.88</v>
      </c>
      <c r="Z8" s="6">
        <v>29.13</v>
      </c>
      <c r="AA8" s="6">
        <v>100</v>
      </c>
      <c r="AB8" s="21">
        <f t="shared" si="4"/>
        <v>1</v>
      </c>
      <c r="AC8" s="23">
        <f t="shared" si="0"/>
        <v>1</v>
      </c>
      <c r="AD8" s="34">
        <v>1</v>
      </c>
      <c r="AE8" s="34">
        <v>100</v>
      </c>
      <c r="AF8" s="35" t="str">
        <f>REPT("|",Tabla13[[#This Row],[Columna2]])</f>
        <v>||||||||||||||||||||||||||||||||||||||||||||||||||||||||||||||||||||||||||||||||||||||||||||||||||||</v>
      </c>
      <c r="AG8" s="24" t="str">
        <f t="shared" si="1"/>
        <v>85% a 100%</v>
      </c>
      <c r="AH8" s="26" t="str">
        <f t="shared" si="2"/>
        <v>176817879000101</v>
      </c>
      <c r="AI8" s="6">
        <v>1291480.92</v>
      </c>
      <c r="AJ8" s="6">
        <v>1287274.07</v>
      </c>
      <c r="AK8" s="21">
        <f t="shared" si="5"/>
        <v>0.99674261544645981</v>
      </c>
      <c r="AL8" s="33">
        <v>0.99674261544645981</v>
      </c>
      <c r="AM8" s="33">
        <f>+Tabla13[[#This Row],[Columna3]]*$AZ$4</f>
        <v>99.674261544645987</v>
      </c>
      <c r="AN8" s="36" t="str">
        <f>REPT("|",Tabla13[[#This Row],[Columna4]])</f>
        <v>|||||||||||||||||||||||||||||||||||||||||||||||||||||||||||||||||||||||||||||||||||||||||||||||||||</v>
      </c>
      <c r="AO8" s="26" t="str">
        <f t="shared" si="3"/>
        <v>85% a 100%</v>
      </c>
      <c r="AP8" s="6">
        <v>1291480.9200000002</v>
      </c>
      <c r="AQ8" s="6">
        <v>1287274.07</v>
      </c>
      <c r="AR8" s="5" t="s">
        <v>1121</v>
      </c>
      <c r="AS8" s="5" t="s">
        <v>550</v>
      </c>
      <c r="AT8" s="5" t="s">
        <v>1413</v>
      </c>
      <c r="AU8" s="5" t="s">
        <v>237</v>
      </c>
      <c r="AV8" s="5" t="s">
        <v>1103</v>
      </c>
      <c r="AW8" s="5" t="s">
        <v>1701</v>
      </c>
      <c r="AX8" s="7">
        <v>44590.842696759297</v>
      </c>
      <c r="AY8" s="10"/>
    </row>
    <row r="9" spans="1:52" s="1" customFormat="1" ht="50" customHeight="1">
      <c r="A9" s="9">
        <v>2021</v>
      </c>
      <c r="B9" s="5" t="s">
        <v>229</v>
      </c>
      <c r="C9" s="5" t="s">
        <v>2780</v>
      </c>
      <c r="D9" s="5" t="s">
        <v>2253</v>
      </c>
      <c r="E9" s="5" t="s">
        <v>2827</v>
      </c>
      <c r="F9" s="5" t="s">
        <v>1631</v>
      </c>
      <c r="G9" s="5" t="s">
        <v>1508</v>
      </c>
      <c r="H9" s="29" t="s">
        <v>2771</v>
      </c>
      <c r="I9" s="5">
        <v>3</v>
      </c>
      <c r="J9" s="4">
        <v>7</v>
      </c>
      <c r="K9" s="5" t="s">
        <v>2274</v>
      </c>
      <c r="L9" s="5" t="s">
        <v>2775</v>
      </c>
      <c r="M9" s="4">
        <v>13</v>
      </c>
      <c r="N9" s="5" t="s">
        <v>2712</v>
      </c>
      <c r="O9" s="5" t="s">
        <v>325</v>
      </c>
      <c r="P9" s="5" t="s">
        <v>314</v>
      </c>
      <c r="Q9" s="6">
        <v>0</v>
      </c>
      <c r="R9" s="6">
        <v>31.11</v>
      </c>
      <c r="S9" s="6">
        <v>27.18</v>
      </c>
      <c r="T9" s="6">
        <v>25.63</v>
      </c>
      <c r="U9" s="6">
        <v>16.079999999999998</v>
      </c>
      <c r="V9" s="6">
        <v>100</v>
      </c>
      <c r="W9" s="6">
        <v>30.78</v>
      </c>
      <c r="X9" s="6">
        <v>35.68</v>
      </c>
      <c r="Y9" s="6">
        <v>33.770000000000003</v>
      </c>
      <c r="Z9" s="6">
        <v>17.809999999999999</v>
      </c>
      <c r="AA9" s="6">
        <v>118.04</v>
      </c>
      <c r="AB9" s="21">
        <f t="shared" si="4"/>
        <v>1.1804000000000001</v>
      </c>
      <c r="AC9" s="23">
        <f t="shared" si="0"/>
        <v>1</v>
      </c>
      <c r="AD9" s="34">
        <v>1</v>
      </c>
      <c r="AE9" s="34">
        <v>100</v>
      </c>
      <c r="AF9" s="35" t="str">
        <f>REPT("|",Tabla13[[#This Row],[Columna2]])</f>
        <v>||||||||||||||||||||||||||||||||||||||||||||||||||||||||||||||||||||||||||||||||||||||||||||||||||||</v>
      </c>
      <c r="AG9" s="24" t="str">
        <f t="shared" si="1"/>
        <v>85% a 100%</v>
      </c>
      <c r="AH9" s="26" t="str">
        <f t="shared" si="2"/>
        <v>176817879000155</v>
      </c>
      <c r="AI9" s="6">
        <v>1076623.51</v>
      </c>
      <c r="AJ9" s="6">
        <v>1076623.51</v>
      </c>
      <c r="AK9" s="21">
        <f t="shared" si="5"/>
        <v>1</v>
      </c>
      <c r="AL9" s="33">
        <v>1</v>
      </c>
      <c r="AM9" s="33">
        <f>+Tabla13[[#This Row],[Columna3]]*$AZ$4</f>
        <v>100</v>
      </c>
      <c r="AN9" s="36" t="str">
        <f>REPT("|",Tabla13[[#This Row],[Columna4]])</f>
        <v>||||||||||||||||||||||||||||||||||||||||||||||||||||||||||||||||||||||||||||||||||||||||||||||||||||</v>
      </c>
      <c r="AO9" s="26" t="str">
        <f t="shared" si="3"/>
        <v>85% a 100%</v>
      </c>
      <c r="AP9" s="6">
        <v>1076623.51</v>
      </c>
      <c r="AQ9" s="6">
        <v>1076623.51</v>
      </c>
      <c r="AR9" s="5" t="s">
        <v>794</v>
      </c>
      <c r="AS9" s="5" t="s">
        <v>436</v>
      </c>
      <c r="AT9" s="5" t="s">
        <v>1788</v>
      </c>
      <c r="AU9" s="5" t="s">
        <v>407</v>
      </c>
      <c r="AV9" s="5" t="s">
        <v>1103</v>
      </c>
      <c r="AW9" s="5" t="s">
        <v>1701</v>
      </c>
      <c r="AX9" s="7">
        <v>44590.846122685201</v>
      </c>
      <c r="AY9" s="11">
        <v>44590.841666666704</v>
      </c>
    </row>
    <row r="10" spans="1:52" s="1" customFormat="1" ht="50" customHeight="1">
      <c r="A10" s="9">
        <v>2021</v>
      </c>
      <c r="B10" s="5" t="s">
        <v>2262</v>
      </c>
      <c r="C10" s="5" t="s">
        <v>2780</v>
      </c>
      <c r="D10" s="5" t="s">
        <v>926</v>
      </c>
      <c r="E10" s="5" t="s">
        <v>2827</v>
      </c>
      <c r="F10" s="5" t="s">
        <v>2219</v>
      </c>
      <c r="G10" s="5" t="s">
        <v>739</v>
      </c>
      <c r="H10" s="29" t="s">
        <v>2770</v>
      </c>
      <c r="I10" s="5">
        <v>3</v>
      </c>
      <c r="J10" s="4">
        <v>7</v>
      </c>
      <c r="K10" s="5" t="s">
        <v>2274</v>
      </c>
      <c r="L10" s="5" t="s">
        <v>2776</v>
      </c>
      <c r="M10" s="4">
        <v>14</v>
      </c>
      <c r="N10" s="5" t="s">
        <v>2573</v>
      </c>
      <c r="O10" s="5" t="s">
        <v>218</v>
      </c>
      <c r="P10" s="5" t="s">
        <v>488</v>
      </c>
      <c r="Q10" s="6">
        <v>0</v>
      </c>
      <c r="R10" s="6">
        <v>25</v>
      </c>
      <c r="S10" s="6">
        <v>25</v>
      </c>
      <c r="T10" s="6">
        <v>25</v>
      </c>
      <c r="U10" s="6">
        <v>25</v>
      </c>
      <c r="V10" s="6">
        <v>100</v>
      </c>
      <c r="W10" s="6">
        <v>25</v>
      </c>
      <c r="X10" s="6">
        <v>25</v>
      </c>
      <c r="Y10" s="6">
        <v>25</v>
      </c>
      <c r="Z10" s="6">
        <v>25</v>
      </c>
      <c r="AA10" s="6">
        <v>100</v>
      </c>
      <c r="AB10" s="21">
        <f t="shared" si="4"/>
        <v>1</v>
      </c>
      <c r="AC10" s="23">
        <f t="shared" si="0"/>
        <v>1</v>
      </c>
      <c r="AD10" s="34">
        <v>1</v>
      </c>
      <c r="AE10" s="34">
        <v>100</v>
      </c>
      <c r="AF10" s="35" t="str">
        <f>REPT("|",Tabla13[[#This Row],[Columna2]])</f>
        <v>||||||||||||||||||||||||||||||||||||||||||||||||||||||||||||||||||||||||||||||||||||||||||||||||||||</v>
      </c>
      <c r="AG10" s="24" t="str">
        <f t="shared" si="1"/>
        <v>85% a 100%</v>
      </c>
      <c r="AH10" s="26" t="str">
        <f t="shared" si="2"/>
        <v>176818883000101</v>
      </c>
      <c r="AI10" s="6">
        <v>12585380.5</v>
      </c>
      <c r="AJ10" s="6">
        <v>12520559.73</v>
      </c>
      <c r="AK10" s="21">
        <f t="shared" si="5"/>
        <v>0.99484951845516312</v>
      </c>
      <c r="AL10" s="33">
        <v>0.99484951845516312</v>
      </c>
      <c r="AM10" s="33">
        <f>+Tabla13[[#This Row],[Columna3]]*$AZ$4</f>
        <v>99.484951845516306</v>
      </c>
      <c r="AN10" s="36" t="str">
        <f>REPT("|",Tabla13[[#This Row],[Columna4]])</f>
        <v>|||||||||||||||||||||||||||||||||||||||||||||||||||||||||||||||||||||||||||||||||||||||||||||||||||</v>
      </c>
      <c r="AO10" s="26" t="str">
        <f t="shared" si="3"/>
        <v>85% a 100%</v>
      </c>
      <c r="AP10" s="6">
        <v>12585380.5</v>
      </c>
      <c r="AQ10" s="6">
        <v>12520559.73</v>
      </c>
      <c r="AR10" s="5" t="s">
        <v>345</v>
      </c>
      <c r="AS10" s="5" t="s">
        <v>43</v>
      </c>
      <c r="AT10" s="5" t="s">
        <v>1217</v>
      </c>
      <c r="AU10" s="5" t="s">
        <v>158</v>
      </c>
      <c r="AV10" s="5" t="s">
        <v>1912</v>
      </c>
      <c r="AW10" s="5" t="s">
        <v>934</v>
      </c>
      <c r="AX10" s="7">
        <v>44589.691226851799</v>
      </c>
      <c r="AY10" s="10"/>
    </row>
    <row r="11" spans="1:52" s="1" customFormat="1" ht="50" customHeight="1">
      <c r="A11" s="9">
        <v>2021</v>
      </c>
      <c r="B11" s="5" t="s">
        <v>2262</v>
      </c>
      <c r="C11" s="5" t="s">
        <v>2780</v>
      </c>
      <c r="D11" s="5" t="s">
        <v>926</v>
      </c>
      <c r="E11" s="5" t="s">
        <v>2827</v>
      </c>
      <c r="F11" s="5" t="s">
        <v>1631</v>
      </c>
      <c r="G11" s="5" t="s">
        <v>1699</v>
      </c>
      <c r="H11" s="29" t="s">
        <v>2771</v>
      </c>
      <c r="I11" s="5">
        <v>2</v>
      </c>
      <c r="J11" s="4">
        <v>5</v>
      </c>
      <c r="K11" s="5" t="s">
        <v>2602</v>
      </c>
      <c r="L11" s="5" t="s">
        <v>2772</v>
      </c>
      <c r="M11" s="4">
        <v>3</v>
      </c>
      <c r="N11" s="5" t="s">
        <v>532</v>
      </c>
      <c r="O11" s="5" t="s">
        <v>1791</v>
      </c>
      <c r="P11" s="5" t="s">
        <v>488</v>
      </c>
      <c r="Q11" s="6">
        <v>87.37</v>
      </c>
      <c r="R11" s="6">
        <v>25</v>
      </c>
      <c r="S11" s="6">
        <v>25</v>
      </c>
      <c r="T11" s="6">
        <v>25</v>
      </c>
      <c r="U11" s="6">
        <v>25</v>
      </c>
      <c r="V11" s="6">
        <v>100</v>
      </c>
      <c r="W11" s="6">
        <v>21.02</v>
      </c>
      <c r="X11" s="6">
        <v>22.61</v>
      </c>
      <c r="Y11" s="6">
        <v>22.93</v>
      </c>
      <c r="Z11" s="6">
        <v>23.06</v>
      </c>
      <c r="AA11" s="6">
        <v>89.62</v>
      </c>
      <c r="AB11" s="21">
        <f t="shared" si="4"/>
        <v>0.8962</v>
      </c>
      <c r="AC11" s="23">
        <f t="shared" si="0"/>
        <v>0.8962</v>
      </c>
      <c r="AD11" s="34">
        <v>0.8962</v>
      </c>
      <c r="AE11" s="34">
        <v>89.62</v>
      </c>
      <c r="AF11" s="35" t="str">
        <f>REPT("|",Tabla13[[#This Row],[Columna2]])</f>
        <v>|||||||||||||||||||||||||||||||||||||||||||||||||||||||||||||||||||||||||||||||||||||||||</v>
      </c>
      <c r="AG11" s="24" t="str">
        <f t="shared" si="1"/>
        <v>85% a 100%</v>
      </c>
      <c r="AH11" s="26" t="str">
        <f t="shared" si="2"/>
        <v>176818883000155</v>
      </c>
      <c r="AI11" s="6">
        <v>1813502.62</v>
      </c>
      <c r="AJ11" s="6">
        <v>1804215.04</v>
      </c>
      <c r="AK11" s="21">
        <f t="shared" si="5"/>
        <v>0.99487865090594685</v>
      </c>
      <c r="AL11" s="33">
        <v>0.99487865090594685</v>
      </c>
      <c r="AM11" s="33">
        <f>+Tabla13[[#This Row],[Columna3]]*$AZ$4</f>
        <v>99.487865090594681</v>
      </c>
      <c r="AN11" s="36" t="str">
        <f>REPT("|",Tabla13[[#This Row],[Columna4]])</f>
        <v>|||||||||||||||||||||||||||||||||||||||||||||||||||||||||||||||||||||||||||||||||||||||||||||||||||</v>
      </c>
      <c r="AO11" s="26" t="str">
        <f t="shared" si="3"/>
        <v>85% a 100%</v>
      </c>
      <c r="AP11" s="6">
        <v>1813502.6199999985</v>
      </c>
      <c r="AQ11" s="6">
        <v>1804215.0399999991</v>
      </c>
      <c r="AR11" s="5" t="s">
        <v>169</v>
      </c>
      <c r="AS11" s="5" t="s">
        <v>447</v>
      </c>
      <c r="AT11" s="5" t="s">
        <v>728</v>
      </c>
      <c r="AU11" s="5" t="s">
        <v>675</v>
      </c>
      <c r="AV11" s="5" t="s">
        <v>1912</v>
      </c>
      <c r="AW11" s="5" t="s">
        <v>934</v>
      </c>
      <c r="AX11" s="7">
        <v>44589.692025463002</v>
      </c>
      <c r="AY11" s="10"/>
    </row>
    <row r="12" spans="1:52" s="1" customFormat="1" ht="50" customHeight="1">
      <c r="A12" s="9">
        <v>2021</v>
      </c>
      <c r="B12" s="5" t="s">
        <v>2692</v>
      </c>
      <c r="C12" s="5" t="s">
        <v>2780</v>
      </c>
      <c r="D12" s="5" t="s">
        <v>2458</v>
      </c>
      <c r="E12" s="5" t="s">
        <v>2834</v>
      </c>
      <c r="F12" s="5" t="s">
        <v>2219</v>
      </c>
      <c r="G12" s="5" t="s">
        <v>739</v>
      </c>
      <c r="H12" s="29" t="s">
        <v>2770</v>
      </c>
      <c r="I12" s="5">
        <v>3</v>
      </c>
      <c r="J12" s="4">
        <v>7</v>
      </c>
      <c r="K12" s="5" t="s">
        <v>2274</v>
      </c>
      <c r="L12" s="5" t="s">
        <v>2776</v>
      </c>
      <c r="M12" s="4">
        <v>14</v>
      </c>
      <c r="N12" s="5" t="s">
        <v>2573</v>
      </c>
      <c r="O12" s="5" t="s">
        <v>531</v>
      </c>
      <c r="P12" s="5" t="s">
        <v>314</v>
      </c>
      <c r="Q12" s="6">
        <v>0</v>
      </c>
      <c r="R12" s="6">
        <v>0.25</v>
      </c>
      <c r="S12" s="6">
        <v>0.25</v>
      </c>
      <c r="T12" s="6">
        <v>0.25</v>
      </c>
      <c r="U12" s="6">
        <v>0.25</v>
      </c>
      <c r="V12" s="6">
        <v>1</v>
      </c>
      <c r="W12" s="6">
        <v>0.25</v>
      </c>
      <c r="X12" s="6">
        <v>0.25</v>
      </c>
      <c r="Y12" s="6">
        <v>0.25</v>
      </c>
      <c r="Z12" s="6">
        <v>0.25</v>
      </c>
      <c r="AA12" s="6">
        <v>1</v>
      </c>
      <c r="AB12" s="21">
        <f t="shared" si="4"/>
        <v>1</v>
      </c>
      <c r="AC12" s="23">
        <f t="shared" si="0"/>
        <v>1</v>
      </c>
      <c r="AD12" s="34">
        <v>1</v>
      </c>
      <c r="AE12" s="34">
        <v>100</v>
      </c>
      <c r="AF12" s="35" t="str">
        <f>REPT("|",Tabla13[[#This Row],[Columna2]])</f>
        <v>||||||||||||||||||||||||||||||||||||||||||||||||||||||||||||||||||||||||||||||||||||||||||||||||||||</v>
      </c>
      <c r="AG12" s="24" t="str">
        <f t="shared" si="1"/>
        <v>85% a 100%</v>
      </c>
      <c r="AH12" s="26" t="str">
        <f t="shared" si="2"/>
        <v>176816821000101</v>
      </c>
      <c r="AI12" s="6">
        <v>638831.23</v>
      </c>
      <c r="AJ12" s="6">
        <v>624139.31000000006</v>
      </c>
      <c r="AK12" s="21">
        <f t="shared" si="5"/>
        <v>0.97700187575363229</v>
      </c>
      <c r="AL12" s="33">
        <v>0.97700187575363229</v>
      </c>
      <c r="AM12" s="33">
        <f>+Tabla13[[#This Row],[Columna3]]*$AZ$4</f>
        <v>97.700187575363231</v>
      </c>
      <c r="AN12" s="36" t="str">
        <f>REPT("|",Tabla13[[#This Row],[Columna4]])</f>
        <v>|||||||||||||||||||||||||||||||||||||||||||||||||||||||||||||||||||||||||||||||||||||||||||||||||</v>
      </c>
      <c r="AO12" s="26" t="str">
        <f t="shared" si="3"/>
        <v>85% a 100%</v>
      </c>
      <c r="AP12" s="6">
        <v>4542526.47</v>
      </c>
      <c r="AQ12" s="6">
        <v>4527834.55</v>
      </c>
      <c r="AR12" s="5" t="s">
        <v>1292</v>
      </c>
      <c r="AS12" s="5" t="s">
        <v>2306</v>
      </c>
      <c r="AT12" s="5" t="s">
        <v>280</v>
      </c>
      <c r="AU12" s="5" t="s">
        <v>1252</v>
      </c>
      <c r="AV12" s="5" t="s">
        <v>2541</v>
      </c>
      <c r="AW12" s="5" t="s">
        <v>834</v>
      </c>
      <c r="AX12" s="7">
        <v>44578.652534722198</v>
      </c>
      <c r="AY12" s="10"/>
    </row>
    <row r="13" spans="1:52" s="1" customFormat="1" ht="50" customHeight="1">
      <c r="A13" s="9">
        <v>2021</v>
      </c>
      <c r="B13" s="5" t="s">
        <v>2692</v>
      </c>
      <c r="C13" s="5" t="s">
        <v>2780</v>
      </c>
      <c r="D13" s="5" t="s">
        <v>2458</v>
      </c>
      <c r="E13" s="5" t="s">
        <v>2834</v>
      </c>
      <c r="F13" s="5" t="s">
        <v>1631</v>
      </c>
      <c r="G13" s="5" t="s">
        <v>718</v>
      </c>
      <c r="H13" s="29" t="s">
        <v>2771</v>
      </c>
      <c r="I13" s="5">
        <v>1</v>
      </c>
      <c r="J13" s="4">
        <v>3</v>
      </c>
      <c r="K13" s="5" t="s">
        <v>2229</v>
      </c>
      <c r="L13" s="5" t="s">
        <v>2775</v>
      </c>
      <c r="M13" s="4">
        <v>11</v>
      </c>
      <c r="N13" s="5" t="s">
        <v>2176</v>
      </c>
      <c r="O13" s="5" t="s">
        <v>2661</v>
      </c>
      <c r="P13" s="5" t="s">
        <v>876</v>
      </c>
      <c r="Q13" s="6">
        <v>0</v>
      </c>
      <c r="R13" s="6">
        <v>0.25</v>
      </c>
      <c r="S13" s="6">
        <v>0.25</v>
      </c>
      <c r="T13" s="6">
        <v>0.25</v>
      </c>
      <c r="U13" s="6">
        <v>0.25</v>
      </c>
      <c r="V13" s="6">
        <v>1</v>
      </c>
      <c r="W13" s="6">
        <v>0.25</v>
      </c>
      <c r="X13" s="6">
        <v>0.25</v>
      </c>
      <c r="Y13" s="6">
        <v>0.25</v>
      </c>
      <c r="Z13" s="6">
        <v>0.25</v>
      </c>
      <c r="AA13" s="6">
        <v>1</v>
      </c>
      <c r="AB13" s="21">
        <f t="shared" si="4"/>
        <v>1</v>
      </c>
      <c r="AC13" s="23">
        <f t="shared" si="0"/>
        <v>1</v>
      </c>
      <c r="AD13" s="34">
        <v>1</v>
      </c>
      <c r="AE13" s="34">
        <v>100</v>
      </c>
      <c r="AF13" s="35" t="str">
        <f>REPT("|",Tabla13[[#This Row],[Columna2]])</f>
        <v>||||||||||||||||||||||||||||||||||||||||||||||||||||||||||||||||||||||||||||||||||||||||||||||||||||</v>
      </c>
      <c r="AG13" s="24" t="str">
        <f t="shared" si="1"/>
        <v>85% a 100%</v>
      </c>
      <c r="AH13" s="26" t="str">
        <f t="shared" si="2"/>
        <v>176816821000155</v>
      </c>
      <c r="AI13" s="6">
        <v>4107483.34</v>
      </c>
      <c r="AJ13" s="6">
        <v>4107481.34</v>
      </c>
      <c r="AK13" s="21">
        <f t="shared" si="5"/>
        <v>0.99999951308384372</v>
      </c>
      <c r="AL13" s="33">
        <v>0.99999951308384372</v>
      </c>
      <c r="AM13" s="33">
        <f>+Tabla13[[#This Row],[Columna3]]*$AZ$4</f>
        <v>99.999951308384368</v>
      </c>
      <c r="AN13" s="36" t="str">
        <f>REPT("|",Tabla13[[#This Row],[Columna4]])</f>
        <v>|||||||||||||||||||||||||||||||||||||||||||||||||||||||||||||||||||||||||||||||||||||||||||||||||||</v>
      </c>
      <c r="AO13" s="26" t="str">
        <f t="shared" si="3"/>
        <v>85% a 100%</v>
      </c>
      <c r="AP13" s="6">
        <v>203788.10000000003</v>
      </c>
      <c r="AQ13" s="6">
        <v>203786.10000000003</v>
      </c>
      <c r="AR13" s="5" t="s">
        <v>184</v>
      </c>
      <c r="AS13" s="5" t="s">
        <v>2655</v>
      </c>
      <c r="AT13" s="5" t="s">
        <v>1289</v>
      </c>
      <c r="AU13" s="5" t="s">
        <v>2408</v>
      </c>
      <c r="AV13" s="5" t="s">
        <v>2541</v>
      </c>
      <c r="AW13" s="5" t="s">
        <v>834</v>
      </c>
      <c r="AX13" s="7">
        <v>44578.654259259303</v>
      </c>
      <c r="AY13" s="10"/>
    </row>
    <row r="14" spans="1:52" s="1" customFormat="1" ht="50" customHeight="1">
      <c r="A14" s="9">
        <v>2021</v>
      </c>
      <c r="B14" s="5" t="s">
        <v>1164</v>
      </c>
      <c r="C14" s="5" t="s">
        <v>2779</v>
      </c>
      <c r="D14" s="5" t="s">
        <v>2444</v>
      </c>
      <c r="E14" s="5" t="s">
        <v>2827</v>
      </c>
      <c r="F14" s="5" t="s">
        <v>2219</v>
      </c>
      <c r="G14" s="5" t="s">
        <v>739</v>
      </c>
      <c r="H14" s="29" t="s">
        <v>2770</v>
      </c>
      <c r="I14" s="5">
        <v>3</v>
      </c>
      <c r="J14" s="4">
        <v>7</v>
      </c>
      <c r="K14" s="5" t="s">
        <v>2274</v>
      </c>
      <c r="L14" s="5" t="s">
        <v>2773</v>
      </c>
      <c r="M14" s="4">
        <v>7</v>
      </c>
      <c r="N14" s="5" t="s">
        <v>1817</v>
      </c>
      <c r="O14" s="5" t="s">
        <v>1317</v>
      </c>
      <c r="P14" s="5" t="s">
        <v>207</v>
      </c>
      <c r="Q14" s="6">
        <v>78.64</v>
      </c>
      <c r="R14" s="6">
        <v>20</v>
      </c>
      <c r="S14" s="6">
        <v>27</v>
      </c>
      <c r="T14" s="6">
        <v>28</v>
      </c>
      <c r="U14" s="6">
        <v>25</v>
      </c>
      <c r="V14" s="6">
        <v>100</v>
      </c>
      <c r="W14" s="6">
        <v>19.21</v>
      </c>
      <c r="X14" s="6">
        <v>25</v>
      </c>
      <c r="Y14" s="6">
        <v>24.39</v>
      </c>
      <c r="Z14" s="6">
        <v>29.32</v>
      </c>
      <c r="AA14" s="6">
        <v>97.92</v>
      </c>
      <c r="AB14" s="21">
        <f t="shared" si="4"/>
        <v>0.97920000000000007</v>
      </c>
      <c r="AC14" s="23">
        <f t="shared" si="0"/>
        <v>0.97920000000000007</v>
      </c>
      <c r="AD14" s="34">
        <v>0.97920000000000007</v>
      </c>
      <c r="AE14" s="34">
        <v>97.92</v>
      </c>
      <c r="AF14" s="35" t="str">
        <f>REPT("|",Tabla13[[#This Row],[Columna2]])</f>
        <v>|||||||||||||||||||||||||||||||||||||||||||||||||||||||||||||||||||||||||||||||||||||||||||||||||</v>
      </c>
      <c r="AG14" s="24" t="str">
        <f t="shared" si="1"/>
        <v>85% a 100%</v>
      </c>
      <c r="AH14" s="26" t="str">
        <f t="shared" si="2"/>
        <v>176818190000101</v>
      </c>
      <c r="AI14" s="6">
        <v>5317258.4400000004</v>
      </c>
      <c r="AJ14" s="6">
        <v>5099276.7</v>
      </c>
      <c r="AK14" s="21">
        <f t="shared" si="5"/>
        <v>0.95900486266377527</v>
      </c>
      <c r="AL14" s="33">
        <v>0.95900486266377527</v>
      </c>
      <c r="AM14" s="33">
        <f>+Tabla13[[#This Row],[Columna3]]*$AZ$4</f>
        <v>95.900486266377527</v>
      </c>
      <c r="AN14" s="36" t="str">
        <f>REPT("|",Tabla13[[#This Row],[Columna4]])</f>
        <v>|||||||||||||||||||||||||||||||||||||||||||||||||||||||||||||||||||||||||||||||||||||||||||||||</v>
      </c>
      <c r="AO14" s="26" t="str">
        <f t="shared" si="3"/>
        <v>85% a 100%</v>
      </c>
      <c r="AP14" s="6">
        <v>5317258.4399999995</v>
      </c>
      <c r="AQ14" s="6">
        <v>5099276.7</v>
      </c>
      <c r="AR14" s="5" t="s">
        <v>569</v>
      </c>
      <c r="AS14" s="5" t="s">
        <v>1152</v>
      </c>
      <c r="AT14" s="5" t="s">
        <v>2638</v>
      </c>
      <c r="AU14" s="5" t="s">
        <v>1037</v>
      </c>
      <c r="AV14" s="5" t="s">
        <v>673</v>
      </c>
      <c r="AW14" s="5" t="s">
        <v>1843</v>
      </c>
      <c r="AX14" s="7">
        <v>44588.706875000003</v>
      </c>
      <c r="AY14" s="11">
        <v>44588.703506944403</v>
      </c>
    </row>
    <row r="15" spans="1:52" s="1" customFormat="1" ht="50" customHeight="1">
      <c r="A15" s="9">
        <v>2021</v>
      </c>
      <c r="B15" s="5" t="s">
        <v>1164</v>
      </c>
      <c r="C15" s="5" t="s">
        <v>2779</v>
      </c>
      <c r="D15" s="5" t="s">
        <v>2444</v>
      </c>
      <c r="E15" s="5" t="s">
        <v>2827</v>
      </c>
      <c r="F15" s="5" t="s">
        <v>1631</v>
      </c>
      <c r="G15" s="5" t="s">
        <v>2242</v>
      </c>
      <c r="H15" s="29" t="s">
        <v>2771</v>
      </c>
      <c r="I15" s="5">
        <v>3</v>
      </c>
      <c r="J15" s="4">
        <v>7</v>
      </c>
      <c r="K15" s="5" t="s">
        <v>2274</v>
      </c>
      <c r="L15" s="5" t="s">
        <v>2773</v>
      </c>
      <c r="M15" s="4">
        <v>7</v>
      </c>
      <c r="N15" s="5" t="s">
        <v>1817</v>
      </c>
      <c r="O15" s="5" t="s">
        <v>724</v>
      </c>
      <c r="P15" s="5" t="s">
        <v>207</v>
      </c>
      <c r="Q15" s="6">
        <v>86.42</v>
      </c>
      <c r="R15" s="6">
        <v>25</v>
      </c>
      <c r="S15" s="6">
        <v>25</v>
      </c>
      <c r="T15" s="6">
        <v>25</v>
      </c>
      <c r="U15" s="6">
        <v>25</v>
      </c>
      <c r="V15" s="6">
        <v>100</v>
      </c>
      <c r="W15" s="6">
        <v>25</v>
      </c>
      <c r="X15" s="6">
        <v>17.36</v>
      </c>
      <c r="Y15" s="6">
        <v>23.55</v>
      </c>
      <c r="Z15" s="6">
        <v>33.29</v>
      </c>
      <c r="AA15" s="6">
        <v>99.2</v>
      </c>
      <c r="AB15" s="21">
        <f t="shared" si="4"/>
        <v>0.99199999999999999</v>
      </c>
      <c r="AC15" s="23">
        <f t="shared" si="0"/>
        <v>0.99199999999999999</v>
      </c>
      <c r="AD15" s="34">
        <v>0.99199999999999999</v>
      </c>
      <c r="AE15" s="34">
        <v>99.2</v>
      </c>
      <c r="AF15" s="35" t="str">
        <f>REPT("|",Tabla13[[#This Row],[Columna2]])</f>
        <v>|||||||||||||||||||||||||||||||||||||||||||||||||||||||||||||||||||||||||||||||||||||||||||||||||||</v>
      </c>
      <c r="AG15" s="24" t="str">
        <f t="shared" si="1"/>
        <v>85% a 100%</v>
      </c>
      <c r="AH15" s="26" t="str">
        <f t="shared" si="2"/>
        <v>176818190000155</v>
      </c>
      <c r="AI15" s="6">
        <v>4110420.84</v>
      </c>
      <c r="AJ15" s="6">
        <v>4077372.15</v>
      </c>
      <c r="AK15" s="21">
        <f t="shared" si="5"/>
        <v>0.99195977947601099</v>
      </c>
      <c r="AL15" s="33">
        <v>0.99195977947601099</v>
      </c>
      <c r="AM15" s="33">
        <f>+Tabla13[[#This Row],[Columna3]]*$AZ$4</f>
        <v>99.195977947601094</v>
      </c>
      <c r="AN15" s="36" t="str">
        <f>REPT("|",Tabla13[[#This Row],[Columna4]])</f>
        <v>|||||||||||||||||||||||||||||||||||||||||||||||||||||||||||||||||||||||||||||||||||||||||||||||||||</v>
      </c>
      <c r="AO15" s="26" t="str">
        <f t="shared" si="3"/>
        <v>85% a 100%</v>
      </c>
      <c r="AP15" s="6">
        <v>4110420.84</v>
      </c>
      <c r="AQ15" s="6">
        <v>4077372.1499999994</v>
      </c>
      <c r="AR15" s="5" t="s">
        <v>1162</v>
      </c>
      <c r="AS15" s="5" t="s">
        <v>1013</v>
      </c>
      <c r="AT15" s="5" t="s">
        <v>805</v>
      </c>
      <c r="AU15" s="5" t="s">
        <v>2050</v>
      </c>
      <c r="AV15" s="5" t="s">
        <v>673</v>
      </c>
      <c r="AW15" s="5" t="s">
        <v>1843</v>
      </c>
      <c r="AX15" s="7">
        <v>44588.700960648202</v>
      </c>
      <c r="AY15" s="10"/>
    </row>
    <row r="16" spans="1:52" s="1" customFormat="1" ht="50" customHeight="1">
      <c r="A16" s="9">
        <v>2021</v>
      </c>
      <c r="B16" s="5" t="s">
        <v>1164</v>
      </c>
      <c r="C16" s="5" t="s">
        <v>2779</v>
      </c>
      <c r="D16" s="5" t="s">
        <v>2444</v>
      </c>
      <c r="E16" s="5" t="s">
        <v>2827</v>
      </c>
      <c r="F16" s="5" t="s">
        <v>507</v>
      </c>
      <c r="G16" s="5" t="s">
        <v>2005</v>
      </c>
      <c r="H16" s="29" t="s">
        <v>2771</v>
      </c>
      <c r="I16" s="5">
        <v>3</v>
      </c>
      <c r="J16" s="4">
        <v>7</v>
      </c>
      <c r="K16" s="5" t="s">
        <v>2274</v>
      </c>
      <c r="L16" s="5" t="s">
        <v>2773</v>
      </c>
      <c r="M16" s="4">
        <v>7</v>
      </c>
      <c r="N16" s="5" t="s">
        <v>1817</v>
      </c>
      <c r="O16" s="5" t="s">
        <v>2217</v>
      </c>
      <c r="P16" s="5" t="s">
        <v>207</v>
      </c>
      <c r="Q16" s="6">
        <v>83.63</v>
      </c>
      <c r="R16" s="6">
        <v>25</v>
      </c>
      <c r="S16" s="6">
        <v>25</v>
      </c>
      <c r="T16" s="6">
        <v>25</v>
      </c>
      <c r="U16" s="6">
        <v>25</v>
      </c>
      <c r="V16" s="6">
        <v>100</v>
      </c>
      <c r="W16" s="6">
        <v>25</v>
      </c>
      <c r="X16" s="6">
        <v>23.35</v>
      </c>
      <c r="Y16" s="6">
        <v>24.26</v>
      </c>
      <c r="Z16" s="6">
        <v>26.21</v>
      </c>
      <c r="AA16" s="6">
        <v>98.82</v>
      </c>
      <c r="AB16" s="21">
        <f t="shared" si="4"/>
        <v>0.98819999999999997</v>
      </c>
      <c r="AC16" s="23">
        <f t="shared" si="0"/>
        <v>0.98819999999999997</v>
      </c>
      <c r="AD16" s="34">
        <v>0.98819999999999997</v>
      </c>
      <c r="AE16" s="34">
        <v>98.82</v>
      </c>
      <c r="AF16" s="35" t="str">
        <f>REPT("|",Tabla13[[#This Row],[Columna2]])</f>
        <v>||||||||||||||||||||||||||||||||||||||||||||||||||||||||||||||||||||||||||||||||||||||||||||||||||</v>
      </c>
      <c r="AG16" s="24" t="str">
        <f t="shared" si="1"/>
        <v>85% a 100%</v>
      </c>
      <c r="AH16" s="26" t="str">
        <f t="shared" si="2"/>
        <v>176818190000156</v>
      </c>
      <c r="AI16" s="6">
        <v>2371644.48</v>
      </c>
      <c r="AJ16" s="6">
        <v>2343644.48</v>
      </c>
      <c r="AK16" s="21">
        <f t="shared" si="5"/>
        <v>0.98819384598487547</v>
      </c>
      <c r="AL16" s="33">
        <v>0.98819384598487547</v>
      </c>
      <c r="AM16" s="33">
        <f>+Tabla13[[#This Row],[Columna3]]*$AZ$4</f>
        <v>98.819384598487545</v>
      </c>
      <c r="AN16" s="36" t="str">
        <f>REPT("|",Tabla13[[#This Row],[Columna4]])</f>
        <v>||||||||||||||||||||||||||||||||||||||||||||||||||||||||||||||||||||||||||||||||||||||||||||||||||</v>
      </c>
      <c r="AO16" s="26" t="str">
        <f t="shared" si="3"/>
        <v>85% a 100%</v>
      </c>
      <c r="AP16" s="6">
        <v>2371644.48</v>
      </c>
      <c r="AQ16" s="6">
        <v>2343644.48</v>
      </c>
      <c r="AR16" s="5" t="s">
        <v>1659</v>
      </c>
      <c r="AS16" s="5" t="s">
        <v>2504</v>
      </c>
      <c r="AT16" s="5" t="s">
        <v>1793</v>
      </c>
      <c r="AU16" s="5" t="s">
        <v>368</v>
      </c>
      <c r="AV16" s="5" t="s">
        <v>673</v>
      </c>
      <c r="AW16" s="5" t="s">
        <v>1843</v>
      </c>
      <c r="AX16" s="7">
        <v>44588.707314814797</v>
      </c>
      <c r="AY16" s="11">
        <v>44588.703252314801</v>
      </c>
    </row>
    <row r="17" spans="1:51" s="1" customFormat="1" ht="50" customHeight="1">
      <c r="A17" s="9">
        <v>2021</v>
      </c>
      <c r="B17" s="5" t="s">
        <v>1622</v>
      </c>
      <c r="C17" s="5" t="s">
        <v>2781</v>
      </c>
      <c r="D17" s="5" t="s">
        <v>406</v>
      </c>
      <c r="E17" s="5" t="s">
        <v>2835</v>
      </c>
      <c r="F17" s="5" t="s">
        <v>2219</v>
      </c>
      <c r="G17" s="5" t="s">
        <v>739</v>
      </c>
      <c r="H17" s="29" t="s">
        <v>2770</v>
      </c>
      <c r="I17" s="5">
        <v>3</v>
      </c>
      <c r="J17" s="4">
        <v>7</v>
      </c>
      <c r="K17" s="5" t="s">
        <v>2274</v>
      </c>
      <c r="L17" s="5" t="s">
        <v>2776</v>
      </c>
      <c r="M17" s="4">
        <v>14</v>
      </c>
      <c r="N17" s="5" t="s">
        <v>2573</v>
      </c>
      <c r="O17" s="5" t="s">
        <v>2470</v>
      </c>
      <c r="P17" s="5" t="s">
        <v>314</v>
      </c>
      <c r="Q17" s="6">
        <v>0</v>
      </c>
      <c r="R17" s="6">
        <v>0.21</v>
      </c>
      <c r="S17" s="6">
        <v>0.24</v>
      </c>
      <c r="T17" s="6">
        <v>0.24</v>
      </c>
      <c r="U17" s="6">
        <v>0.31</v>
      </c>
      <c r="V17" s="6">
        <v>1</v>
      </c>
      <c r="W17" s="6">
        <v>0.23</v>
      </c>
      <c r="X17" s="6">
        <v>0.25</v>
      </c>
      <c r="Y17" s="6">
        <v>0.23</v>
      </c>
      <c r="Z17" s="6">
        <v>0.3</v>
      </c>
      <c r="AA17" s="6">
        <v>1.01</v>
      </c>
      <c r="AB17" s="21">
        <f t="shared" si="4"/>
        <v>1.01</v>
      </c>
      <c r="AC17" s="23">
        <f t="shared" si="0"/>
        <v>1</v>
      </c>
      <c r="AD17" s="34">
        <v>1</v>
      </c>
      <c r="AE17" s="34">
        <v>100</v>
      </c>
      <c r="AF17" s="35" t="str">
        <f>REPT("|",Tabla13[[#This Row],[Columna2]])</f>
        <v>||||||||||||||||||||||||||||||||||||||||||||||||||||||||||||||||||||||||||||||||||||||||||||||||||||</v>
      </c>
      <c r="AG17" s="24" t="str">
        <f t="shared" si="1"/>
        <v>85% a 100%</v>
      </c>
      <c r="AH17" s="26" t="str">
        <f t="shared" si="2"/>
        <v>176816953000101</v>
      </c>
      <c r="AI17" s="6">
        <v>4388387.07</v>
      </c>
      <c r="AJ17" s="6">
        <v>4330120.3600000003</v>
      </c>
      <c r="AK17" s="21">
        <f t="shared" si="5"/>
        <v>0.98672252263289983</v>
      </c>
      <c r="AL17" s="33">
        <v>0.98672252263289983</v>
      </c>
      <c r="AM17" s="33">
        <f>+Tabla13[[#This Row],[Columna3]]*$AZ$4</f>
        <v>98.672252263289977</v>
      </c>
      <c r="AN17" s="36" t="str">
        <f>REPT("|",Tabla13[[#This Row],[Columna4]])</f>
        <v>||||||||||||||||||||||||||||||||||||||||||||||||||||||||||||||||||||||||||||||||||||||||||||||||||</v>
      </c>
      <c r="AO17" s="26" t="str">
        <f t="shared" si="3"/>
        <v>85% a 100%</v>
      </c>
      <c r="AP17" s="6">
        <v>4388387.0699999994</v>
      </c>
      <c r="AQ17" s="6">
        <v>4330120.3599999994</v>
      </c>
      <c r="AR17" s="5" t="s">
        <v>1670</v>
      </c>
      <c r="AS17" s="5" t="s">
        <v>228</v>
      </c>
      <c r="AT17" s="5" t="s">
        <v>2086</v>
      </c>
      <c r="AU17" s="5" t="s">
        <v>126</v>
      </c>
      <c r="AV17" s="5" t="s">
        <v>1429</v>
      </c>
      <c r="AW17" s="5" t="s">
        <v>596</v>
      </c>
      <c r="AX17" s="7">
        <v>44592.573240740698</v>
      </c>
      <c r="AY17" s="11">
        <v>44589.439340277801</v>
      </c>
    </row>
    <row r="18" spans="1:51" s="1" customFormat="1" ht="50" customHeight="1">
      <c r="A18" s="9">
        <v>2021</v>
      </c>
      <c r="B18" s="5" t="s">
        <v>1622</v>
      </c>
      <c r="C18" s="5" t="s">
        <v>2781</v>
      </c>
      <c r="D18" s="5" t="s">
        <v>406</v>
      </c>
      <c r="E18" s="5" t="s">
        <v>2835</v>
      </c>
      <c r="F18" s="5" t="s">
        <v>1631</v>
      </c>
      <c r="G18" s="5" t="s">
        <v>1235</v>
      </c>
      <c r="H18" s="29" t="s">
        <v>2771</v>
      </c>
      <c r="I18" s="5">
        <v>1</v>
      </c>
      <c r="J18" s="4">
        <v>1</v>
      </c>
      <c r="K18" s="5" t="s">
        <v>55</v>
      </c>
      <c r="L18" s="5" t="s">
        <v>2773</v>
      </c>
      <c r="M18" s="4">
        <v>6</v>
      </c>
      <c r="N18" s="5" t="s">
        <v>2744</v>
      </c>
      <c r="O18" s="5" t="s">
        <v>269</v>
      </c>
      <c r="P18" s="5" t="s">
        <v>314</v>
      </c>
      <c r="Q18" s="6">
        <v>0</v>
      </c>
      <c r="R18" s="6">
        <v>0.21</v>
      </c>
      <c r="S18" s="6">
        <v>0.24</v>
      </c>
      <c r="T18" s="6">
        <v>0.24</v>
      </c>
      <c r="U18" s="6">
        <v>0.31</v>
      </c>
      <c r="V18" s="6">
        <v>1</v>
      </c>
      <c r="W18" s="6">
        <v>0.23</v>
      </c>
      <c r="X18" s="6">
        <v>0.24</v>
      </c>
      <c r="Y18" s="6">
        <v>0.23</v>
      </c>
      <c r="Z18" s="6">
        <v>0.31</v>
      </c>
      <c r="AA18" s="6">
        <v>1.01</v>
      </c>
      <c r="AB18" s="21">
        <f t="shared" si="4"/>
        <v>1.01</v>
      </c>
      <c r="AC18" s="23">
        <f t="shared" si="0"/>
        <v>1</v>
      </c>
      <c r="AD18" s="34">
        <v>1</v>
      </c>
      <c r="AE18" s="34">
        <v>100</v>
      </c>
      <c r="AF18" s="35" t="str">
        <f>REPT("|",Tabla13[[#This Row],[Columna2]])</f>
        <v>||||||||||||||||||||||||||||||||||||||||||||||||||||||||||||||||||||||||||||||||||||||||||||||||||||</v>
      </c>
      <c r="AG18" s="24" t="str">
        <f t="shared" si="1"/>
        <v>85% a 100%</v>
      </c>
      <c r="AH18" s="26" t="str">
        <f t="shared" si="2"/>
        <v>176816953000155</v>
      </c>
      <c r="AI18" s="6">
        <v>10086315.23</v>
      </c>
      <c r="AJ18" s="6">
        <v>10055138.93</v>
      </c>
      <c r="AK18" s="21">
        <f t="shared" si="5"/>
        <v>0.99690904960938831</v>
      </c>
      <c r="AL18" s="33">
        <v>0.99690904960938831</v>
      </c>
      <c r="AM18" s="33">
        <f>+Tabla13[[#This Row],[Columna3]]*$AZ$4</f>
        <v>99.690904960938838</v>
      </c>
      <c r="AN18" s="36" t="str">
        <f>REPT("|",Tabla13[[#This Row],[Columna4]])</f>
        <v>|||||||||||||||||||||||||||||||||||||||||||||||||||||||||||||||||||||||||||||||||||||||||||||||||||</v>
      </c>
      <c r="AO18" s="26" t="str">
        <f t="shared" si="3"/>
        <v>85% a 100%</v>
      </c>
      <c r="AP18" s="6">
        <v>10086315.23</v>
      </c>
      <c r="AQ18" s="6">
        <v>10055138.93</v>
      </c>
      <c r="AR18" s="5" t="s">
        <v>219</v>
      </c>
      <c r="AS18" s="5" t="s">
        <v>1889</v>
      </c>
      <c r="AT18" s="5" t="s">
        <v>1548</v>
      </c>
      <c r="AU18" s="5" t="s">
        <v>941</v>
      </c>
      <c r="AV18" s="5" t="s">
        <v>1429</v>
      </c>
      <c r="AW18" s="5" t="s">
        <v>596</v>
      </c>
      <c r="AX18" s="7">
        <v>44592.632430555597</v>
      </c>
      <c r="AY18" s="10"/>
    </row>
    <row r="19" spans="1:51" s="1" customFormat="1" ht="50" customHeight="1">
      <c r="A19" s="9">
        <v>2021</v>
      </c>
      <c r="B19" s="5" t="s">
        <v>1297</v>
      </c>
      <c r="C19" s="5" t="s">
        <v>2779</v>
      </c>
      <c r="D19" s="5" t="s">
        <v>1881</v>
      </c>
      <c r="E19" s="5" t="s">
        <v>2827</v>
      </c>
      <c r="F19" s="5" t="s">
        <v>2219</v>
      </c>
      <c r="G19" s="5" t="s">
        <v>739</v>
      </c>
      <c r="H19" s="29" t="s">
        <v>2770</v>
      </c>
      <c r="I19" s="5">
        <v>3</v>
      </c>
      <c r="J19" s="4">
        <v>7</v>
      </c>
      <c r="K19" s="5" t="s">
        <v>2274</v>
      </c>
      <c r="L19" s="5" t="s">
        <v>2776</v>
      </c>
      <c r="M19" s="4">
        <v>14</v>
      </c>
      <c r="N19" s="5" t="s">
        <v>2573</v>
      </c>
      <c r="O19" s="5" t="s">
        <v>706</v>
      </c>
      <c r="P19" s="5" t="s">
        <v>314</v>
      </c>
      <c r="Q19" s="6">
        <v>95</v>
      </c>
      <c r="R19" s="6">
        <v>25</v>
      </c>
      <c r="S19" s="6">
        <v>25</v>
      </c>
      <c r="T19" s="6">
        <v>25</v>
      </c>
      <c r="U19" s="6">
        <v>25</v>
      </c>
      <c r="V19" s="6">
        <v>100</v>
      </c>
      <c r="W19" s="6">
        <v>19.899999999999999</v>
      </c>
      <c r="X19" s="6">
        <v>26</v>
      </c>
      <c r="Y19" s="6">
        <v>23.91</v>
      </c>
      <c r="Z19" s="6">
        <v>28.64</v>
      </c>
      <c r="AA19" s="6">
        <v>98.45</v>
      </c>
      <c r="AB19" s="21">
        <f t="shared" si="4"/>
        <v>0.98450000000000004</v>
      </c>
      <c r="AC19" s="23">
        <f t="shared" si="0"/>
        <v>0.98450000000000004</v>
      </c>
      <c r="AD19" s="34">
        <v>0.98450000000000004</v>
      </c>
      <c r="AE19" s="34">
        <v>98.45</v>
      </c>
      <c r="AF19" s="35" t="str">
        <f>REPT("|",Tabla13[[#This Row],[Columna2]])</f>
        <v>||||||||||||||||||||||||||||||||||||||||||||||||||||||||||||||||||||||||||||||||||||||||||||||||||</v>
      </c>
      <c r="AG19" s="24" t="str">
        <f t="shared" si="1"/>
        <v>85% a 100%</v>
      </c>
      <c r="AH19" s="26" t="str">
        <f t="shared" si="2"/>
        <v>176815965000101</v>
      </c>
      <c r="AI19" s="6">
        <v>20920093.039999999</v>
      </c>
      <c r="AJ19" s="6">
        <v>20596761.609999999</v>
      </c>
      <c r="AK19" s="21">
        <f t="shared" si="5"/>
        <v>0.98454445544855951</v>
      </c>
      <c r="AL19" s="33">
        <v>0.98454445544855951</v>
      </c>
      <c r="AM19" s="33">
        <f>+Tabla13[[#This Row],[Columna3]]*$AZ$4</f>
        <v>98.454445544855957</v>
      </c>
      <c r="AN19" s="36" t="str">
        <f>REPT("|",Tabla13[[#This Row],[Columna4]])</f>
        <v>||||||||||||||||||||||||||||||||||||||||||||||||||||||||||||||||||||||||||||||||||||||||||||||||||</v>
      </c>
      <c r="AO19" s="26" t="str">
        <f t="shared" si="3"/>
        <v>85% a 100%</v>
      </c>
      <c r="AP19" s="6">
        <v>21785014.829999998</v>
      </c>
      <c r="AQ19" s="6">
        <v>21298040.859999999</v>
      </c>
      <c r="AR19" s="5" t="s">
        <v>689</v>
      </c>
      <c r="AS19" s="5" t="s">
        <v>2400</v>
      </c>
      <c r="AT19" s="5" t="s">
        <v>2656</v>
      </c>
      <c r="AU19" s="5" t="s">
        <v>2598</v>
      </c>
      <c r="AV19" s="5" t="s">
        <v>2384</v>
      </c>
      <c r="AW19" s="5" t="s">
        <v>19</v>
      </c>
      <c r="AX19" s="7">
        <v>44587.621319444399</v>
      </c>
      <c r="AY19" s="10"/>
    </row>
    <row r="20" spans="1:51" s="1" customFormat="1" ht="50" customHeight="1">
      <c r="A20" s="9">
        <v>2021</v>
      </c>
      <c r="B20" s="5" t="s">
        <v>1297</v>
      </c>
      <c r="C20" s="5" t="s">
        <v>2779</v>
      </c>
      <c r="D20" s="5" t="s">
        <v>1881</v>
      </c>
      <c r="E20" s="5" t="s">
        <v>2827</v>
      </c>
      <c r="F20" s="5" t="s">
        <v>1631</v>
      </c>
      <c r="G20" s="5" t="s">
        <v>762</v>
      </c>
      <c r="H20" s="29" t="s">
        <v>2771</v>
      </c>
      <c r="I20" s="5">
        <v>1</v>
      </c>
      <c r="J20" s="4">
        <v>1</v>
      </c>
      <c r="K20" s="5" t="s">
        <v>55</v>
      </c>
      <c r="L20" s="5" t="s">
        <v>2774</v>
      </c>
      <c r="M20" s="4">
        <v>9</v>
      </c>
      <c r="N20" s="5" t="s">
        <v>1967</v>
      </c>
      <c r="O20" s="5" t="s">
        <v>1213</v>
      </c>
      <c r="P20" s="5" t="s">
        <v>488</v>
      </c>
      <c r="Q20" s="6">
        <v>78</v>
      </c>
      <c r="R20" s="6">
        <v>7.65</v>
      </c>
      <c r="S20" s="6">
        <v>37.97</v>
      </c>
      <c r="T20" s="6">
        <v>26.26</v>
      </c>
      <c r="U20" s="6">
        <v>28.12</v>
      </c>
      <c r="V20" s="6">
        <v>100</v>
      </c>
      <c r="W20" s="6">
        <v>7.33</v>
      </c>
      <c r="X20" s="6">
        <v>30.11</v>
      </c>
      <c r="Y20" s="6">
        <v>7.23</v>
      </c>
      <c r="Z20" s="6">
        <v>36.409999999999997</v>
      </c>
      <c r="AA20" s="6">
        <v>81.08</v>
      </c>
      <c r="AB20" s="21">
        <f t="shared" si="4"/>
        <v>0.81079999999999997</v>
      </c>
      <c r="AC20" s="23">
        <f t="shared" si="0"/>
        <v>0.81079999999999997</v>
      </c>
      <c r="AD20" s="34">
        <v>0.81079999999999997</v>
      </c>
      <c r="AE20" s="34">
        <v>81.08</v>
      </c>
      <c r="AF20" s="35" t="str">
        <f>REPT("|",Tabla13[[#This Row],[Columna2]])</f>
        <v>|||||||||||||||||||||||||||||||||||||||||||||||||||||||||||||||||||||||||||||||||</v>
      </c>
      <c r="AG20" s="24" t="str">
        <f t="shared" si="1"/>
        <v>70% a 84,99%</v>
      </c>
      <c r="AH20" s="26" t="str">
        <f t="shared" si="2"/>
        <v>176815965000155</v>
      </c>
      <c r="AI20" s="6">
        <v>864921.79</v>
      </c>
      <c r="AJ20" s="6">
        <v>701279.25</v>
      </c>
      <c r="AK20" s="21">
        <f t="shared" si="5"/>
        <v>0.81080076615944663</v>
      </c>
      <c r="AL20" s="33">
        <v>0.81080076615944663</v>
      </c>
      <c r="AM20" s="33">
        <f>+Tabla13[[#This Row],[Columna3]]*$AZ$4</f>
        <v>81.080076615944662</v>
      </c>
      <c r="AN20" s="36" t="str">
        <f>REPT("|",Tabla13[[#This Row],[Columna4]])</f>
        <v>|||||||||||||||||||||||||||||||||||||||||||||||||||||||||||||||||||||||||||||||||</v>
      </c>
      <c r="AO20" s="26" t="str">
        <f t="shared" si="3"/>
        <v>70% a 84,99%</v>
      </c>
      <c r="AP20" s="6">
        <v>0</v>
      </c>
      <c r="AQ20" s="6">
        <v>0</v>
      </c>
      <c r="AR20" s="5" t="s">
        <v>786</v>
      </c>
      <c r="AS20" s="5" t="s">
        <v>2398</v>
      </c>
      <c r="AT20" s="5" t="s">
        <v>2642</v>
      </c>
      <c r="AU20" s="5" t="s">
        <v>1645</v>
      </c>
      <c r="AV20" s="5" t="s">
        <v>2384</v>
      </c>
      <c r="AW20" s="5" t="s">
        <v>19</v>
      </c>
      <c r="AX20" s="7">
        <v>44587.621562499997</v>
      </c>
      <c r="AY20" s="10"/>
    </row>
    <row r="21" spans="1:51" s="1" customFormat="1" ht="50" customHeight="1">
      <c r="A21" s="9">
        <v>2021</v>
      </c>
      <c r="B21" s="5" t="s">
        <v>2091</v>
      </c>
      <c r="C21" s="5" t="s">
        <v>2782</v>
      </c>
      <c r="D21" s="5" t="s">
        <v>2564</v>
      </c>
      <c r="E21" s="5" t="s">
        <v>2827</v>
      </c>
      <c r="F21" s="5" t="s">
        <v>2219</v>
      </c>
      <c r="G21" s="5" t="s">
        <v>739</v>
      </c>
      <c r="H21" s="29" t="s">
        <v>2770</v>
      </c>
      <c r="I21" s="5">
        <v>3</v>
      </c>
      <c r="J21" s="4">
        <v>7</v>
      </c>
      <c r="K21" s="5" t="s">
        <v>2274</v>
      </c>
      <c r="L21" s="5" t="s">
        <v>2776</v>
      </c>
      <c r="M21" s="4">
        <v>15</v>
      </c>
      <c r="N21" s="5" t="s">
        <v>409</v>
      </c>
      <c r="O21" s="5" t="s">
        <v>218</v>
      </c>
      <c r="P21" s="5" t="s">
        <v>488</v>
      </c>
      <c r="Q21" s="6">
        <v>0</v>
      </c>
      <c r="R21" s="6">
        <v>25</v>
      </c>
      <c r="S21" s="6">
        <v>25</v>
      </c>
      <c r="T21" s="6">
        <v>25</v>
      </c>
      <c r="U21" s="6">
        <v>25</v>
      </c>
      <c r="V21" s="6">
        <v>100</v>
      </c>
      <c r="W21" s="6">
        <v>25</v>
      </c>
      <c r="X21" s="6">
        <v>56.25</v>
      </c>
      <c r="Y21" s="6">
        <v>10</v>
      </c>
      <c r="Z21" s="6">
        <v>25</v>
      </c>
      <c r="AA21" s="6">
        <v>116.25</v>
      </c>
      <c r="AB21" s="21">
        <f t="shared" si="4"/>
        <v>1.1625000000000001</v>
      </c>
      <c r="AC21" s="23">
        <f t="shared" si="0"/>
        <v>1</v>
      </c>
      <c r="AD21" s="34">
        <v>1</v>
      </c>
      <c r="AE21" s="34">
        <v>100</v>
      </c>
      <c r="AF21" s="35" t="str">
        <f>REPT("|",Tabla13[[#This Row],[Columna2]])</f>
        <v>||||||||||||||||||||||||||||||||||||||||||||||||||||||||||||||||||||||||||||||||||||||||||||||||||||</v>
      </c>
      <c r="AG21" s="24" t="str">
        <f t="shared" si="1"/>
        <v>85% a 100%</v>
      </c>
      <c r="AH21" s="26" t="str">
        <f t="shared" si="2"/>
        <v>176000015000101</v>
      </c>
      <c r="AI21" s="6">
        <v>48690642.119999997</v>
      </c>
      <c r="AJ21" s="6">
        <v>47950440.149999999</v>
      </c>
      <c r="AK21" s="21">
        <f t="shared" si="5"/>
        <v>0.98479785975761536</v>
      </c>
      <c r="AL21" s="33">
        <v>0.98479785975761536</v>
      </c>
      <c r="AM21" s="33">
        <f>+Tabla13[[#This Row],[Columna3]]*$AZ$4</f>
        <v>98.47978597576153</v>
      </c>
      <c r="AN21" s="36" t="str">
        <f>REPT("|",Tabla13[[#This Row],[Columna4]])</f>
        <v>||||||||||||||||||||||||||||||||||||||||||||||||||||||||||||||||||||||||||||||||||||||||||||||||||</v>
      </c>
      <c r="AO21" s="26" t="str">
        <f t="shared" si="3"/>
        <v>85% a 100%</v>
      </c>
      <c r="AP21" s="6">
        <v>48690642.120000012</v>
      </c>
      <c r="AQ21" s="6">
        <v>47950440.149999999</v>
      </c>
      <c r="AR21" s="5" t="s">
        <v>1273</v>
      </c>
      <c r="AS21" s="5" t="s">
        <v>556</v>
      </c>
      <c r="AT21" s="5" t="s">
        <v>2226</v>
      </c>
      <c r="AU21" s="5" t="s">
        <v>2605</v>
      </c>
      <c r="AV21" s="5" t="s">
        <v>2650</v>
      </c>
      <c r="AW21" s="5" t="s">
        <v>234</v>
      </c>
      <c r="AX21" s="7">
        <v>44589.4444097222</v>
      </c>
      <c r="AY21" s="10"/>
    </row>
    <row r="22" spans="1:51" s="1" customFormat="1" ht="50" customHeight="1">
      <c r="A22" s="9">
        <v>2021</v>
      </c>
      <c r="B22" s="5" t="s">
        <v>2031</v>
      </c>
      <c r="C22" s="5" t="s">
        <v>2779</v>
      </c>
      <c r="D22" s="5" t="s">
        <v>1979</v>
      </c>
      <c r="E22" s="5" t="s">
        <v>2836</v>
      </c>
      <c r="F22" s="5" t="s">
        <v>2219</v>
      </c>
      <c r="G22" s="5" t="s">
        <v>739</v>
      </c>
      <c r="H22" s="29" t="s">
        <v>2770</v>
      </c>
      <c r="I22" s="5">
        <v>2</v>
      </c>
      <c r="J22" s="4">
        <v>5</v>
      </c>
      <c r="K22" s="5" t="s">
        <v>2602</v>
      </c>
      <c r="L22" s="5" t="s">
        <v>2772</v>
      </c>
      <c r="M22" s="4">
        <v>2</v>
      </c>
      <c r="N22" s="5" t="s">
        <v>570</v>
      </c>
      <c r="O22" s="5" t="s">
        <v>2626</v>
      </c>
      <c r="P22" s="5" t="s">
        <v>314</v>
      </c>
      <c r="Q22" s="6">
        <v>0</v>
      </c>
      <c r="R22" s="6">
        <v>25</v>
      </c>
      <c r="S22" s="6">
        <v>25</v>
      </c>
      <c r="T22" s="6">
        <v>25</v>
      </c>
      <c r="U22" s="6">
        <v>25</v>
      </c>
      <c r="V22" s="6">
        <v>100</v>
      </c>
      <c r="W22" s="6">
        <v>23.83</v>
      </c>
      <c r="X22" s="6">
        <v>22</v>
      </c>
      <c r="Y22" s="6">
        <v>13.91</v>
      </c>
      <c r="Z22" s="6">
        <v>38.28</v>
      </c>
      <c r="AA22" s="6">
        <v>98.02</v>
      </c>
      <c r="AB22" s="21">
        <f t="shared" si="4"/>
        <v>0.98019999999999996</v>
      </c>
      <c r="AC22" s="23">
        <f t="shared" si="0"/>
        <v>0.98019999999999996</v>
      </c>
      <c r="AD22" s="34">
        <v>0.98019999999999996</v>
      </c>
      <c r="AE22" s="34">
        <v>98.02</v>
      </c>
      <c r="AF22" s="35" t="str">
        <f>REPT("|",Tabla13[[#This Row],[Columna2]])</f>
        <v>||||||||||||||||||||||||||||||||||||||||||||||||||||||||||||||||||||||||||||||||||||||||||||||||||</v>
      </c>
      <c r="AG22" s="24" t="str">
        <f t="shared" si="1"/>
        <v>85% a 100%</v>
      </c>
      <c r="AH22" s="26" t="str">
        <f t="shared" si="2"/>
        <v>086001012000101</v>
      </c>
      <c r="AI22" s="6">
        <v>2096723.88</v>
      </c>
      <c r="AJ22" s="6">
        <v>2055284.69</v>
      </c>
      <c r="AK22" s="21">
        <f t="shared" si="5"/>
        <v>0.98023621975441044</v>
      </c>
      <c r="AL22" s="33">
        <v>0.98023621975441044</v>
      </c>
      <c r="AM22" s="33">
        <f>+Tabla13[[#This Row],[Columna3]]*$AZ$4</f>
        <v>98.023621975441046</v>
      </c>
      <c r="AN22" s="36" t="str">
        <f>REPT("|",Tabla13[[#This Row],[Columna4]])</f>
        <v>||||||||||||||||||||||||||||||||||||||||||||||||||||||||||||||||||||||||||||||||||||||||||||||||||</v>
      </c>
      <c r="AO22" s="26" t="str">
        <f t="shared" si="3"/>
        <v>85% a 100%</v>
      </c>
      <c r="AP22" s="6">
        <v>2096723.8800000004</v>
      </c>
      <c r="AQ22" s="6">
        <v>2055284.6900000002</v>
      </c>
      <c r="AR22" s="5" t="s">
        <v>2198</v>
      </c>
      <c r="AS22" s="5" t="s">
        <v>1373</v>
      </c>
      <c r="AT22" s="5" t="s">
        <v>2725</v>
      </c>
      <c r="AU22" s="5" t="s">
        <v>1246</v>
      </c>
      <c r="AV22" s="5" t="s">
        <v>1920</v>
      </c>
      <c r="AW22" s="5" t="s">
        <v>2342</v>
      </c>
      <c r="AX22" s="7">
        <v>44587.507037037001</v>
      </c>
      <c r="AY22" s="10"/>
    </row>
    <row r="23" spans="1:51" s="1" customFormat="1" ht="50" customHeight="1">
      <c r="A23" s="9">
        <v>2021</v>
      </c>
      <c r="B23" s="5" t="s">
        <v>2031</v>
      </c>
      <c r="C23" s="5" t="s">
        <v>2779</v>
      </c>
      <c r="D23" s="5" t="s">
        <v>1979</v>
      </c>
      <c r="E23" s="5" t="s">
        <v>2836</v>
      </c>
      <c r="F23" s="5" t="s">
        <v>638</v>
      </c>
      <c r="G23" s="5" t="s">
        <v>1352</v>
      </c>
      <c r="H23" s="29" t="s">
        <v>2771</v>
      </c>
      <c r="I23" s="5">
        <v>2</v>
      </c>
      <c r="J23" s="4">
        <v>5</v>
      </c>
      <c r="K23" s="5" t="s">
        <v>2602</v>
      </c>
      <c r="L23" s="5" t="s">
        <v>2772</v>
      </c>
      <c r="M23" s="4">
        <v>2</v>
      </c>
      <c r="N23" s="5" t="s">
        <v>570</v>
      </c>
      <c r="O23" s="5" t="s">
        <v>2371</v>
      </c>
      <c r="P23" s="5" t="s">
        <v>2412</v>
      </c>
      <c r="Q23" s="6">
        <v>0</v>
      </c>
      <c r="R23" s="6">
        <v>19850</v>
      </c>
      <c r="S23" s="6">
        <v>73950</v>
      </c>
      <c r="T23" s="6">
        <v>63900</v>
      </c>
      <c r="U23" s="6">
        <v>93500</v>
      </c>
      <c r="V23" s="6">
        <v>251200</v>
      </c>
      <c r="W23" s="6">
        <v>35618</v>
      </c>
      <c r="X23" s="6">
        <v>94844</v>
      </c>
      <c r="Y23" s="6">
        <v>26525</v>
      </c>
      <c r="Z23" s="6">
        <v>47362</v>
      </c>
      <c r="AA23" s="6">
        <v>204349</v>
      </c>
      <c r="AB23" s="21">
        <f t="shared" si="4"/>
        <v>0.81349124203821654</v>
      </c>
      <c r="AC23" s="23">
        <f t="shared" si="0"/>
        <v>0.81349124203821654</v>
      </c>
      <c r="AD23" s="34">
        <v>0.81349124203821654</v>
      </c>
      <c r="AE23" s="34">
        <v>81.34912420382166</v>
      </c>
      <c r="AF23" s="35" t="str">
        <f>REPT("|",Tabla13[[#This Row],[Columna2]])</f>
        <v>|||||||||||||||||||||||||||||||||||||||||||||||||||||||||||||||||||||||||||||||||</v>
      </c>
      <c r="AG23" s="24" t="str">
        <f t="shared" si="1"/>
        <v>70% a 84,99%</v>
      </c>
      <c r="AH23" s="26" t="str">
        <f t="shared" si="2"/>
        <v>086001012000177</v>
      </c>
      <c r="AI23" s="6">
        <v>3403450.88</v>
      </c>
      <c r="AJ23" s="6">
        <v>3209137.68</v>
      </c>
      <c r="AK23" s="21">
        <f t="shared" si="5"/>
        <v>0.94290700619719248</v>
      </c>
      <c r="AL23" s="33">
        <v>0.94290700619719248</v>
      </c>
      <c r="AM23" s="33">
        <f>+Tabla13[[#This Row],[Columna3]]*$AZ$4</f>
        <v>94.290700619719246</v>
      </c>
      <c r="AN23" s="36" t="str">
        <f>REPT("|",Tabla13[[#This Row],[Columna4]])</f>
        <v>||||||||||||||||||||||||||||||||||||||||||||||||||||||||||||||||||||||||||||||||||||||||||||||</v>
      </c>
      <c r="AO23" s="26" t="str">
        <f t="shared" si="3"/>
        <v>85% a 100%</v>
      </c>
      <c r="AP23" s="6">
        <v>3403450.8799999994</v>
      </c>
      <c r="AQ23" s="6">
        <v>3209137.6799999997</v>
      </c>
      <c r="AR23" s="5" t="s">
        <v>664</v>
      </c>
      <c r="AS23" s="5" t="s">
        <v>899</v>
      </c>
      <c r="AT23" s="5" t="s">
        <v>367</v>
      </c>
      <c r="AU23" s="5" t="s">
        <v>2092</v>
      </c>
      <c r="AV23" s="5" t="s">
        <v>1920</v>
      </c>
      <c r="AW23" s="5" t="s">
        <v>2342</v>
      </c>
      <c r="AX23" s="7">
        <v>44587.510393518503</v>
      </c>
      <c r="AY23" s="10"/>
    </row>
    <row r="24" spans="1:51" s="1" customFormat="1" ht="50" customHeight="1">
      <c r="A24" s="9">
        <v>2021</v>
      </c>
      <c r="B24" s="5" t="s">
        <v>116</v>
      </c>
      <c r="C24" s="5" t="s">
        <v>2779</v>
      </c>
      <c r="D24" s="5" t="s">
        <v>373</v>
      </c>
      <c r="E24" s="5" t="s">
        <v>2835</v>
      </c>
      <c r="F24" s="5" t="s">
        <v>2219</v>
      </c>
      <c r="G24" s="5" t="s">
        <v>739</v>
      </c>
      <c r="H24" s="29" t="s">
        <v>2770</v>
      </c>
      <c r="I24" s="5">
        <v>3</v>
      </c>
      <c r="J24" s="4">
        <v>7</v>
      </c>
      <c r="K24" s="5" t="s">
        <v>2274</v>
      </c>
      <c r="L24" s="5" t="s">
        <v>2776</v>
      </c>
      <c r="M24" s="4">
        <v>14</v>
      </c>
      <c r="N24" s="5" t="s">
        <v>2573</v>
      </c>
      <c r="O24" s="5" t="s">
        <v>218</v>
      </c>
      <c r="P24" s="5" t="s">
        <v>488</v>
      </c>
      <c r="Q24" s="6">
        <v>0</v>
      </c>
      <c r="R24" s="6">
        <v>25</v>
      </c>
      <c r="S24" s="6">
        <v>25</v>
      </c>
      <c r="T24" s="6">
        <v>25</v>
      </c>
      <c r="U24" s="6">
        <v>25</v>
      </c>
      <c r="V24" s="6">
        <v>100</v>
      </c>
      <c r="W24" s="6">
        <v>25</v>
      </c>
      <c r="X24" s="6">
        <v>25</v>
      </c>
      <c r="Y24" s="6">
        <v>5.16</v>
      </c>
      <c r="Z24" s="6">
        <v>40.51</v>
      </c>
      <c r="AA24" s="6">
        <v>95.67</v>
      </c>
      <c r="AB24" s="21">
        <f t="shared" si="4"/>
        <v>0.95669999999999999</v>
      </c>
      <c r="AC24" s="23">
        <f t="shared" si="0"/>
        <v>0.95669999999999999</v>
      </c>
      <c r="AD24" s="34">
        <v>0.95669999999999999</v>
      </c>
      <c r="AE24" s="34">
        <v>95.67</v>
      </c>
      <c r="AF24" s="35" t="str">
        <f>REPT("|",Tabla13[[#This Row],[Columna2]])</f>
        <v>|||||||||||||||||||||||||||||||||||||||||||||||||||||||||||||||||||||||||||||||||||||||||||||||</v>
      </c>
      <c r="AG24" s="24" t="str">
        <f t="shared" si="1"/>
        <v>85% a 100%</v>
      </c>
      <c r="AH24" s="26" t="str">
        <f t="shared" si="2"/>
        <v>096851111000101</v>
      </c>
      <c r="AI24" s="6">
        <v>5028455.7699999996</v>
      </c>
      <c r="AJ24" s="6">
        <v>5028455.7699999996</v>
      </c>
      <c r="AK24" s="21">
        <f t="shared" si="5"/>
        <v>1</v>
      </c>
      <c r="AL24" s="33">
        <v>1</v>
      </c>
      <c r="AM24" s="33">
        <f>+Tabla13[[#This Row],[Columna3]]*$AZ$4</f>
        <v>100</v>
      </c>
      <c r="AN24" s="36" t="str">
        <f>REPT("|",Tabla13[[#This Row],[Columna4]])</f>
        <v>||||||||||||||||||||||||||||||||||||||||||||||||||||||||||||||||||||||||||||||||||||||||||||||||||||</v>
      </c>
      <c r="AO24" s="26" t="str">
        <f t="shared" si="3"/>
        <v>85% a 100%</v>
      </c>
      <c r="AP24" s="6">
        <v>5259376.28</v>
      </c>
      <c r="AQ24" s="6">
        <v>5028455.7700000005</v>
      </c>
      <c r="AR24" s="5" t="s">
        <v>1442</v>
      </c>
      <c r="AS24" s="5" t="s">
        <v>1798</v>
      </c>
      <c r="AT24" s="5" t="s">
        <v>1242</v>
      </c>
      <c r="AU24" s="5" t="s">
        <v>171</v>
      </c>
      <c r="AV24" s="5" t="s">
        <v>1490</v>
      </c>
      <c r="AW24" s="5" t="s">
        <v>465</v>
      </c>
      <c r="AX24" s="7">
        <v>44592.416099536997</v>
      </c>
      <c r="AY24" s="10"/>
    </row>
    <row r="25" spans="1:51" s="1" customFormat="1" ht="50" customHeight="1">
      <c r="A25" s="9">
        <v>2021</v>
      </c>
      <c r="B25" s="5" t="s">
        <v>116</v>
      </c>
      <c r="C25" s="5" t="s">
        <v>2779</v>
      </c>
      <c r="D25" s="5" t="s">
        <v>373</v>
      </c>
      <c r="E25" s="5" t="s">
        <v>2835</v>
      </c>
      <c r="F25" s="5" t="s">
        <v>638</v>
      </c>
      <c r="G25" s="5" t="s">
        <v>1352</v>
      </c>
      <c r="H25" s="29" t="s">
        <v>2771</v>
      </c>
      <c r="I25" s="5">
        <v>2</v>
      </c>
      <c r="J25" s="4">
        <v>5</v>
      </c>
      <c r="K25" s="5" t="s">
        <v>2602</v>
      </c>
      <c r="L25" s="5" t="s">
        <v>2772</v>
      </c>
      <c r="M25" s="4">
        <v>3</v>
      </c>
      <c r="N25" s="5" t="s">
        <v>532</v>
      </c>
      <c r="O25" s="5" t="s">
        <v>218</v>
      </c>
      <c r="P25" s="5" t="s">
        <v>488</v>
      </c>
      <c r="Q25" s="6">
        <v>0</v>
      </c>
      <c r="R25" s="6">
        <v>25</v>
      </c>
      <c r="S25" s="6">
        <v>25</v>
      </c>
      <c r="T25" s="6">
        <v>25</v>
      </c>
      <c r="U25" s="6">
        <v>25</v>
      </c>
      <c r="V25" s="6">
        <v>100</v>
      </c>
      <c r="W25" s="6">
        <v>25</v>
      </c>
      <c r="X25" s="6">
        <v>0</v>
      </c>
      <c r="Y25" s="6">
        <v>0</v>
      </c>
      <c r="Z25" s="6">
        <v>0</v>
      </c>
      <c r="AA25" s="6">
        <v>25</v>
      </c>
      <c r="AB25" s="21">
        <f t="shared" si="4"/>
        <v>0.25</v>
      </c>
      <c r="AC25" s="23">
        <f t="shared" si="0"/>
        <v>0.25</v>
      </c>
      <c r="AD25" s="34">
        <v>0.25</v>
      </c>
      <c r="AE25" s="34">
        <v>25</v>
      </c>
      <c r="AF25" s="35" t="str">
        <f>REPT("|",Tabla13[[#This Row],[Columna2]])</f>
        <v>|||||||||||||||||||||||||</v>
      </c>
      <c r="AG25" s="24" t="str">
        <f t="shared" si="1"/>
        <v>0% a 69,99%</v>
      </c>
      <c r="AH25" s="26" t="str">
        <f t="shared" si="2"/>
        <v>096851111000177</v>
      </c>
      <c r="AI25" s="6">
        <v>230920.51</v>
      </c>
      <c r="AJ25" s="6">
        <v>0</v>
      </c>
      <c r="AK25" s="21">
        <f t="shared" si="5"/>
        <v>0</v>
      </c>
      <c r="AL25" s="33">
        <v>0</v>
      </c>
      <c r="AM25" s="33">
        <f>+Tabla13[[#This Row],[Columna3]]*$AZ$4</f>
        <v>0</v>
      </c>
      <c r="AN25" s="36" t="str">
        <f>REPT("|",Tabla13[[#This Row],[Columna4]])</f>
        <v/>
      </c>
      <c r="AO25" s="26" t="str">
        <f t="shared" si="3"/>
        <v>0% a 69,99%</v>
      </c>
      <c r="AP25" s="6">
        <v>0</v>
      </c>
      <c r="AQ25" s="6">
        <v>0</v>
      </c>
      <c r="AR25" s="5" t="s">
        <v>147</v>
      </c>
      <c r="AS25" s="5" t="s">
        <v>1072</v>
      </c>
      <c r="AT25" s="5" t="s">
        <v>647</v>
      </c>
      <c r="AU25" s="5" t="s">
        <v>647</v>
      </c>
      <c r="AV25" s="5" t="s">
        <v>1490</v>
      </c>
      <c r="AW25" s="5" t="s">
        <v>465</v>
      </c>
      <c r="AX25" s="7">
        <v>44592.404849537001</v>
      </c>
      <c r="AY25" s="10"/>
    </row>
    <row r="26" spans="1:51" s="1" customFormat="1" ht="50" customHeight="1">
      <c r="A26" s="9">
        <v>2021</v>
      </c>
      <c r="B26" s="5" t="s">
        <v>2708</v>
      </c>
      <c r="C26" s="5" t="s">
        <v>2779</v>
      </c>
      <c r="D26" s="5" t="s">
        <v>139</v>
      </c>
      <c r="E26" s="5" t="s">
        <v>2837</v>
      </c>
      <c r="F26" s="5" t="s">
        <v>2219</v>
      </c>
      <c r="G26" s="5" t="s">
        <v>739</v>
      </c>
      <c r="H26" s="29" t="s">
        <v>2770</v>
      </c>
      <c r="I26" s="5">
        <v>3</v>
      </c>
      <c r="J26" s="4">
        <v>7</v>
      </c>
      <c r="K26" s="5" t="s">
        <v>2274</v>
      </c>
      <c r="L26" s="5" t="s">
        <v>2776</v>
      </c>
      <c r="M26" s="4">
        <v>14</v>
      </c>
      <c r="N26" s="5" t="s">
        <v>2573</v>
      </c>
      <c r="O26" s="5" t="s">
        <v>218</v>
      </c>
      <c r="P26" s="5" t="s">
        <v>488</v>
      </c>
      <c r="Q26" s="6">
        <v>0</v>
      </c>
      <c r="R26" s="6">
        <v>25</v>
      </c>
      <c r="S26" s="6">
        <v>25</v>
      </c>
      <c r="T26" s="6">
        <v>25</v>
      </c>
      <c r="U26" s="6">
        <v>25</v>
      </c>
      <c r="V26" s="6">
        <v>100</v>
      </c>
      <c r="W26" s="6">
        <v>25</v>
      </c>
      <c r="X26" s="6">
        <v>25</v>
      </c>
      <c r="Y26" s="6">
        <v>25</v>
      </c>
      <c r="Z26" s="6">
        <v>25</v>
      </c>
      <c r="AA26" s="6">
        <v>100</v>
      </c>
      <c r="AB26" s="21">
        <f t="shared" si="4"/>
        <v>1</v>
      </c>
      <c r="AC26" s="23">
        <f t="shared" si="0"/>
        <v>1</v>
      </c>
      <c r="AD26" s="34">
        <v>1</v>
      </c>
      <c r="AE26" s="34">
        <v>100</v>
      </c>
      <c r="AF26" s="35" t="str">
        <f>REPT("|",Tabla13[[#This Row],[Columna2]])</f>
        <v>||||||||||||||||||||||||||||||||||||||||||||||||||||||||||||||||||||||||||||||||||||||||||||||||||||</v>
      </c>
      <c r="AG26" s="24" t="str">
        <f t="shared" si="1"/>
        <v>85% a 100%</v>
      </c>
      <c r="AH26" s="26" t="str">
        <f t="shared" si="2"/>
        <v>136003402000101</v>
      </c>
      <c r="AI26" s="6">
        <v>1845492.92</v>
      </c>
      <c r="AJ26" s="6">
        <v>1836970.13</v>
      </c>
      <c r="AK26" s="21">
        <f t="shared" si="5"/>
        <v>0.99538183543939029</v>
      </c>
      <c r="AL26" s="33">
        <v>0.99538183543939029</v>
      </c>
      <c r="AM26" s="33">
        <f>+Tabla13[[#This Row],[Columna3]]*$AZ$4</f>
        <v>99.538183543939027</v>
      </c>
      <c r="AN26" s="36" t="str">
        <f>REPT("|",Tabla13[[#This Row],[Columna4]])</f>
        <v>|||||||||||||||||||||||||||||||||||||||||||||||||||||||||||||||||||||||||||||||||||||||||||||||||||</v>
      </c>
      <c r="AO26" s="26" t="str">
        <f t="shared" si="3"/>
        <v>85% a 100%</v>
      </c>
      <c r="AP26" s="6">
        <v>1845492.9200000004</v>
      </c>
      <c r="AQ26" s="6">
        <v>1836970.1300000004</v>
      </c>
      <c r="AR26" s="5" t="s">
        <v>1170</v>
      </c>
      <c r="AS26" s="5" t="s">
        <v>2587</v>
      </c>
      <c r="AT26" s="5" t="s">
        <v>1983</v>
      </c>
      <c r="AU26" s="5" t="s">
        <v>370</v>
      </c>
      <c r="AV26" s="5" t="s">
        <v>2048</v>
      </c>
      <c r="AW26" s="5" t="s">
        <v>2048</v>
      </c>
      <c r="AX26" s="7">
        <v>44592.601388888899</v>
      </c>
      <c r="AY26" s="10"/>
    </row>
    <row r="27" spans="1:51" s="1" customFormat="1" ht="50" customHeight="1">
      <c r="A27" s="9">
        <v>2021</v>
      </c>
      <c r="B27" s="5" t="s">
        <v>2708</v>
      </c>
      <c r="C27" s="5" t="s">
        <v>2779</v>
      </c>
      <c r="D27" s="5" t="s">
        <v>139</v>
      </c>
      <c r="E27" s="5" t="s">
        <v>2837</v>
      </c>
      <c r="F27" s="5" t="s">
        <v>638</v>
      </c>
      <c r="G27" s="5" t="s">
        <v>1352</v>
      </c>
      <c r="H27" s="29" t="s">
        <v>2771</v>
      </c>
      <c r="I27" s="5">
        <v>2</v>
      </c>
      <c r="J27" s="4">
        <v>5</v>
      </c>
      <c r="K27" s="5" t="s">
        <v>2602</v>
      </c>
      <c r="L27" s="5" t="s">
        <v>2772</v>
      </c>
      <c r="M27" s="4">
        <v>3</v>
      </c>
      <c r="N27" s="5" t="s">
        <v>532</v>
      </c>
      <c r="O27" s="5" t="s">
        <v>1945</v>
      </c>
      <c r="P27" s="5" t="s">
        <v>227</v>
      </c>
      <c r="Q27" s="6">
        <v>0</v>
      </c>
      <c r="R27" s="6">
        <v>15000</v>
      </c>
      <c r="S27" s="6">
        <v>15000</v>
      </c>
      <c r="T27" s="6">
        <v>15000</v>
      </c>
      <c r="U27" s="6">
        <v>15000</v>
      </c>
      <c r="V27" s="6">
        <v>60000</v>
      </c>
      <c r="W27" s="6">
        <v>20526.990000000002</v>
      </c>
      <c r="X27" s="6">
        <v>25255.82</v>
      </c>
      <c r="Y27" s="6">
        <v>11254.67</v>
      </c>
      <c r="Z27" s="6">
        <v>17962.52</v>
      </c>
      <c r="AA27" s="6">
        <v>75000</v>
      </c>
      <c r="AB27" s="21">
        <f t="shared" si="4"/>
        <v>1.25</v>
      </c>
      <c r="AC27" s="23">
        <f t="shared" si="0"/>
        <v>1</v>
      </c>
      <c r="AD27" s="34">
        <v>1</v>
      </c>
      <c r="AE27" s="34">
        <v>100</v>
      </c>
      <c r="AF27" s="35" t="str">
        <f>REPT("|",Tabla13[[#This Row],[Columna2]])</f>
        <v>||||||||||||||||||||||||||||||||||||||||||||||||||||||||||||||||||||||||||||||||||||||||||||||||||||</v>
      </c>
      <c r="AG27" s="24" t="str">
        <f t="shared" si="1"/>
        <v>85% a 100%</v>
      </c>
      <c r="AH27" s="26" t="str">
        <f t="shared" si="2"/>
        <v>136003402000177</v>
      </c>
      <c r="AI27" s="6">
        <v>1621272.11</v>
      </c>
      <c r="AJ27" s="6">
        <v>1611433.26</v>
      </c>
      <c r="AK27" s="21">
        <f t="shared" si="5"/>
        <v>0.99393140118841616</v>
      </c>
      <c r="AL27" s="33">
        <v>0.99393140118841616</v>
      </c>
      <c r="AM27" s="33">
        <f>+Tabla13[[#This Row],[Columna3]]*$AZ$4</f>
        <v>99.393140118841615</v>
      </c>
      <c r="AN27" s="36" t="str">
        <f>REPT("|",Tabla13[[#This Row],[Columna4]])</f>
        <v>|||||||||||||||||||||||||||||||||||||||||||||||||||||||||||||||||||||||||||||||||||||||||||||||||||</v>
      </c>
      <c r="AO27" s="26" t="str">
        <f t="shared" si="3"/>
        <v>85% a 100%</v>
      </c>
      <c r="AP27" s="6">
        <v>1621272.1099999999</v>
      </c>
      <c r="AQ27" s="6">
        <v>1611433.2599999998</v>
      </c>
      <c r="AR27" s="5" t="s">
        <v>1445</v>
      </c>
      <c r="AS27" s="5" t="s">
        <v>1238</v>
      </c>
      <c r="AT27" s="5" t="s">
        <v>236</v>
      </c>
      <c r="AU27" s="5" t="s">
        <v>344</v>
      </c>
      <c r="AV27" s="5" t="s">
        <v>2048</v>
      </c>
      <c r="AW27" s="5" t="s">
        <v>2048</v>
      </c>
      <c r="AX27" s="7">
        <v>44592.601585648103</v>
      </c>
      <c r="AY27" s="10"/>
    </row>
    <row r="28" spans="1:51" s="1" customFormat="1" ht="50" customHeight="1">
      <c r="A28" s="9">
        <v>2021</v>
      </c>
      <c r="B28" s="5" t="s">
        <v>1291</v>
      </c>
      <c r="C28" s="5" t="s">
        <v>2779</v>
      </c>
      <c r="D28" s="5" t="s">
        <v>856</v>
      </c>
      <c r="E28" s="5" t="s">
        <v>2838</v>
      </c>
      <c r="F28" s="5" t="s">
        <v>2219</v>
      </c>
      <c r="G28" s="5" t="s">
        <v>739</v>
      </c>
      <c r="H28" s="29" t="s">
        <v>2770</v>
      </c>
      <c r="I28" s="5">
        <v>3</v>
      </c>
      <c r="J28" s="4">
        <v>7</v>
      </c>
      <c r="K28" s="5" t="s">
        <v>2274</v>
      </c>
      <c r="L28" s="5" t="s">
        <v>2776</v>
      </c>
      <c r="M28" s="4">
        <v>14</v>
      </c>
      <c r="N28" s="5" t="s">
        <v>2573</v>
      </c>
      <c r="O28" s="5" t="s">
        <v>1144</v>
      </c>
      <c r="P28" s="5" t="s">
        <v>314</v>
      </c>
      <c r="Q28" s="6">
        <v>95.79</v>
      </c>
      <c r="R28" s="6">
        <v>25</v>
      </c>
      <c r="S28" s="6">
        <v>25</v>
      </c>
      <c r="T28" s="6">
        <v>25</v>
      </c>
      <c r="U28" s="6">
        <v>25</v>
      </c>
      <c r="V28" s="6">
        <v>100</v>
      </c>
      <c r="W28" s="6">
        <v>23</v>
      </c>
      <c r="X28" s="6">
        <v>25</v>
      </c>
      <c r="Y28" s="6">
        <v>25</v>
      </c>
      <c r="Z28" s="6">
        <v>25</v>
      </c>
      <c r="AA28" s="6">
        <v>98</v>
      </c>
      <c r="AB28" s="21">
        <f t="shared" si="4"/>
        <v>0.98</v>
      </c>
      <c r="AC28" s="23">
        <f t="shared" si="0"/>
        <v>0.98</v>
      </c>
      <c r="AD28" s="34">
        <v>0.98</v>
      </c>
      <c r="AE28" s="34">
        <v>98</v>
      </c>
      <c r="AF28" s="35" t="str">
        <f>REPT("|",Tabla13[[#This Row],[Columna2]])</f>
        <v>||||||||||||||||||||||||||||||||||||||||||||||||||||||||||||||||||||||||||||||||||||||||||||||||||</v>
      </c>
      <c r="AG28" s="24" t="str">
        <f t="shared" si="1"/>
        <v>85% a 100%</v>
      </c>
      <c r="AH28" s="26" t="str">
        <f t="shared" si="2"/>
        <v>076002606000101</v>
      </c>
      <c r="AI28" s="6">
        <v>809086.02</v>
      </c>
      <c r="AJ28" s="6">
        <v>780790.79</v>
      </c>
      <c r="AK28" s="21">
        <f t="shared" si="5"/>
        <v>0.96502815609148707</v>
      </c>
      <c r="AL28" s="33">
        <v>0.96502815609148707</v>
      </c>
      <c r="AM28" s="33">
        <f>+Tabla13[[#This Row],[Columna3]]*$AZ$4</f>
        <v>96.502815609148712</v>
      </c>
      <c r="AN28" s="36" t="str">
        <f>REPT("|",Tabla13[[#This Row],[Columna4]])</f>
        <v>||||||||||||||||||||||||||||||||||||||||||||||||||||||||||||||||||||||||||||||||||||||||||||||||</v>
      </c>
      <c r="AO28" s="26" t="str">
        <f t="shared" si="3"/>
        <v>85% a 100%</v>
      </c>
      <c r="AP28" s="6">
        <v>794431.34999999986</v>
      </c>
      <c r="AQ28" s="6">
        <v>780790.78999999992</v>
      </c>
      <c r="AR28" s="5" t="s">
        <v>903</v>
      </c>
      <c r="AS28" s="5" t="s">
        <v>972</v>
      </c>
      <c r="AT28" s="5" t="s">
        <v>2588</v>
      </c>
      <c r="AU28" s="5" t="s">
        <v>1503</v>
      </c>
      <c r="AV28" s="5" t="s">
        <v>2367</v>
      </c>
      <c r="AW28" s="5" t="s">
        <v>829</v>
      </c>
      <c r="AX28" s="7">
        <v>44582.480983796297</v>
      </c>
      <c r="AY28" s="11">
        <v>44582.477986111102</v>
      </c>
    </row>
    <row r="29" spans="1:51" s="1" customFormat="1" ht="50" customHeight="1">
      <c r="A29" s="9">
        <v>2021</v>
      </c>
      <c r="B29" s="5" t="s">
        <v>1291</v>
      </c>
      <c r="C29" s="5" t="s">
        <v>2779</v>
      </c>
      <c r="D29" s="5" t="s">
        <v>856</v>
      </c>
      <c r="E29" s="5" t="s">
        <v>2838</v>
      </c>
      <c r="F29" s="5" t="s">
        <v>638</v>
      </c>
      <c r="G29" s="5" t="s">
        <v>1352</v>
      </c>
      <c r="H29" s="29" t="s">
        <v>2771</v>
      </c>
      <c r="I29" s="5">
        <v>2</v>
      </c>
      <c r="J29" s="4">
        <v>5</v>
      </c>
      <c r="K29" s="5" t="s">
        <v>2602</v>
      </c>
      <c r="L29" s="5" t="s">
        <v>2772</v>
      </c>
      <c r="M29" s="4">
        <v>2</v>
      </c>
      <c r="N29" s="5" t="s">
        <v>570</v>
      </c>
      <c r="O29" s="5" t="s">
        <v>2536</v>
      </c>
      <c r="P29" s="5" t="s">
        <v>992</v>
      </c>
      <c r="Q29" s="6">
        <v>330.42</v>
      </c>
      <c r="R29" s="6">
        <v>70.78</v>
      </c>
      <c r="S29" s="6">
        <v>71.64</v>
      </c>
      <c r="T29" s="6">
        <v>72.5</v>
      </c>
      <c r="U29" s="6">
        <v>73.37</v>
      </c>
      <c r="V29" s="6">
        <v>288.29000000000002</v>
      </c>
      <c r="W29" s="6">
        <v>113.35</v>
      </c>
      <c r="X29" s="6">
        <v>111.4</v>
      </c>
      <c r="Y29" s="6">
        <v>93.82</v>
      </c>
      <c r="Z29" s="6">
        <v>41.79</v>
      </c>
      <c r="AA29" s="6">
        <v>360.36</v>
      </c>
      <c r="AB29" s="21">
        <f t="shared" si="4"/>
        <v>1.2499913281764889</v>
      </c>
      <c r="AC29" s="23">
        <f t="shared" si="0"/>
        <v>1</v>
      </c>
      <c r="AD29" s="34">
        <v>1</v>
      </c>
      <c r="AE29" s="34">
        <v>100</v>
      </c>
      <c r="AF29" s="35" t="str">
        <f>REPT("|",Tabla13[[#This Row],[Columna2]])</f>
        <v>||||||||||||||||||||||||||||||||||||||||||||||||||||||||||||||||||||||||||||||||||||||||||||||||||||</v>
      </c>
      <c r="AG29" s="24" t="str">
        <f t="shared" si="1"/>
        <v>85% a 100%</v>
      </c>
      <c r="AH29" s="26" t="str">
        <f t="shared" si="2"/>
        <v>076002606000177</v>
      </c>
      <c r="AI29" s="6">
        <v>3887020.72</v>
      </c>
      <c r="AJ29" s="6">
        <v>2885625.06</v>
      </c>
      <c r="AK29" s="21">
        <f t="shared" si="5"/>
        <v>0.74237449909966002</v>
      </c>
      <c r="AL29" s="33">
        <v>0.74237449909966002</v>
      </c>
      <c r="AM29" s="33">
        <f>+Tabla13[[#This Row],[Columna3]]*$AZ$4</f>
        <v>74.237449909966003</v>
      </c>
      <c r="AN29" s="36" t="str">
        <f>REPT("|",Tabla13[[#This Row],[Columna4]])</f>
        <v>||||||||||||||||||||||||||||||||||||||||||||||||||||||||||||||||||||||||||</v>
      </c>
      <c r="AO29" s="26" t="str">
        <f t="shared" si="3"/>
        <v>70% a 84,99%</v>
      </c>
      <c r="AP29" s="6">
        <v>3901675.39</v>
      </c>
      <c r="AQ29" s="6">
        <v>2885625.06</v>
      </c>
      <c r="AR29" s="5" t="s">
        <v>789</v>
      </c>
      <c r="AS29" s="5" t="s">
        <v>716</v>
      </c>
      <c r="AT29" s="5" t="s">
        <v>2208</v>
      </c>
      <c r="AU29" s="5" t="s">
        <v>422</v>
      </c>
      <c r="AV29" s="5" t="s">
        <v>2367</v>
      </c>
      <c r="AW29" s="5" t="s">
        <v>829</v>
      </c>
      <c r="AX29" s="7">
        <v>44579.739745370403</v>
      </c>
      <c r="AY29" s="10"/>
    </row>
    <row r="30" spans="1:51" s="1" customFormat="1" ht="50" customHeight="1">
      <c r="A30" s="9">
        <v>2021</v>
      </c>
      <c r="B30" s="5" t="s">
        <v>1886</v>
      </c>
      <c r="C30" s="5" t="s">
        <v>2777</v>
      </c>
      <c r="D30" s="5" t="s">
        <v>298</v>
      </c>
      <c r="E30" s="5" t="s">
        <v>2827</v>
      </c>
      <c r="F30" s="5" t="s">
        <v>2219</v>
      </c>
      <c r="G30" s="5" t="s">
        <v>739</v>
      </c>
      <c r="H30" s="29" t="s">
        <v>2770</v>
      </c>
      <c r="I30" s="5">
        <v>3</v>
      </c>
      <c r="J30" s="4">
        <v>7</v>
      </c>
      <c r="K30" s="5" t="s">
        <v>2274</v>
      </c>
      <c r="L30" s="5" t="s">
        <v>2773</v>
      </c>
      <c r="M30" s="4">
        <v>7</v>
      </c>
      <c r="N30" s="5" t="s">
        <v>1817</v>
      </c>
      <c r="O30" s="5" t="s">
        <v>531</v>
      </c>
      <c r="P30" s="5" t="s">
        <v>314</v>
      </c>
      <c r="Q30" s="6">
        <v>0</v>
      </c>
      <c r="R30" s="6">
        <v>25</v>
      </c>
      <c r="S30" s="6">
        <v>25</v>
      </c>
      <c r="T30" s="6">
        <v>25</v>
      </c>
      <c r="U30" s="6">
        <v>25</v>
      </c>
      <c r="V30" s="6">
        <v>100</v>
      </c>
      <c r="W30" s="6">
        <v>25</v>
      </c>
      <c r="X30" s="6">
        <v>25</v>
      </c>
      <c r="Y30" s="6">
        <v>25</v>
      </c>
      <c r="Z30" s="6">
        <v>25</v>
      </c>
      <c r="AA30" s="6">
        <v>100</v>
      </c>
      <c r="AB30" s="21">
        <f t="shared" si="4"/>
        <v>1</v>
      </c>
      <c r="AC30" s="23">
        <f t="shared" si="0"/>
        <v>1</v>
      </c>
      <c r="AD30" s="34">
        <v>1</v>
      </c>
      <c r="AE30" s="34">
        <v>100</v>
      </c>
      <c r="AF30" s="35" t="str">
        <f>REPT("|",Tabla13[[#This Row],[Columna2]])</f>
        <v>||||||||||||||||||||||||||||||||||||||||||||||||||||||||||||||||||||||||||||||||||||||||||||||||||||</v>
      </c>
      <c r="AG30" s="24" t="str">
        <f t="shared" si="1"/>
        <v>85% a 100%</v>
      </c>
      <c r="AH30" s="26" t="str">
        <f t="shared" si="2"/>
        <v>176000589000101</v>
      </c>
      <c r="AI30" s="6">
        <v>10440288.16</v>
      </c>
      <c r="AJ30" s="6">
        <v>10277076.24</v>
      </c>
      <c r="AK30" s="21">
        <f t="shared" si="5"/>
        <v>0.98436710582133968</v>
      </c>
      <c r="AL30" s="33">
        <v>0.98436710582133968</v>
      </c>
      <c r="AM30" s="33">
        <f>+Tabla13[[#This Row],[Columna3]]*$AZ$4</f>
        <v>98.436710582133969</v>
      </c>
      <c r="AN30" s="36" t="str">
        <f>REPT("|",Tabla13[[#This Row],[Columna4]])</f>
        <v>||||||||||||||||||||||||||||||||||||||||||||||||||||||||||||||||||||||||||||||||||||||||||||||||||</v>
      </c>
      <c r="AO30" s="26" t="str">
        <f t="shared" si="3"/>
        <v>85% a 100%</v>
      </c>
      <c r="AP30" s="6">
        <v>10440288.159999996</v>
      </c>
      <c r="AQ30" s="6">
        <v>10275216.239999995</v>
      </c>
      <c r="AR30" s="5" t="s">
        <v>366</v>
      </c>
      <c r="AS30" s="5" t="s">
        <v>1929</v>
      </c>
      <c r="AT30" s="5" t="s">
        <v>1321</v>
      </c>
      <c r="AU30" s="5" t="s">
        <v>1138</v>
      </c>
      <c r="AV30" s="5" t="s">
        <v>2326</v>
      </c>
      <c r="AW30" s="5" t="s">
        <v>2671</v>
      </c>
      <c r="AX30" s="7">
        <v>44585.561574074098</v>
      </c>
      <c r="AY30" s="10"/>
    </row>
    <row r="31" spans="1:51" s="1" customFormat="1" ht="50" customHeight="1">
      <c r="A31" s="9">
        <v>2021</v>
      </c>
      <c r="B31" s="5" t="s">
        <v>1886</v>
      </c>
      <c r="C31" s="5" t="s">
        <v>2777</v>
      </c>
      <c r="D31" s="5" t="s">
        <v>298</v>
      </c>
      <c r="E31" s="5" t="s">
        <v>2827</v>
      </c>
      <c r="F31" s="5" t="s">
        <v>651</v>
      </c>
      <c r="G31" s="5" t="s">
        <v>1212</v>
      </c>
      <c r="H31" s="29" t="s">
        <v>2771</v>
      </c>
      <c r="I31" s="5">
        <v>1</v>
      </c>
      <c r="J31" s="4">
        <v>2</v>
      </c>
      <c r="K31" s="5" t="s">
        <v>2478</v>
      </c>
      <c r="L31" s="5" t="s">
        <v>2773</v>
      </c>
      <c r="M31" s="4">
        <v>7</v>
      </c>
      <c r="N31" s="5" t="s">
        <v>1817</v>
      </c>
      <c r="O31" s="5" t="s">
        <v>1208</v>
      </c>
      <c r="P31" s="5" t="s">
        <v>227</v>
      </c>
      <c r="Q31" s="6">
        <v>0</v>
      </c>
      <c r="R31" s="6">
        <v>765649</v>
      </c>
      <c r="S31" s="6">
        <v>922940</v>
      </c>
      <c r="T31" s="6">
        <v>935098</v>
      </c>
      <c r="U31" s="6">
        <v>924619</v>
      </c>
      <c r="V31" s="6">
        <v>3548306</v>
      </c>
      <c r="W31" s="6">
        <v>679450</v>
      </c>
      <c r="X31" s="6">
        <v>954336</v>
      </c>
      <c r="Y31" s="6">
        <v>559814</v>
      </c>
      <c r="Z31" s="6">
        <v>585427</v>
      </c>
      <c r="AA31" s="6">
        <v>2779027</v>
      </c>
      <c r="AB31" s="21">
        <f t="shared" si="4"/>
        <v>0.78319823600332106</v>
      </c>
      <c r="AC31" s="23">
        <f t="shared" si="0"/>
        <v>0.78319823600332106</v>
      </c>
      <c r="AD31" s="34">
        <v>0.78319823600332106</v>
      </c>
      <c r="AE31" s="34">
        <v>78.3198236003321</v>
      </c>
      <c r="AF31" s="35" t="str">
        <f>REPT("|",Tabla13[[#This Row],[Columna2]])</f>
        <v>||||||||||||||||||||||||||||||||||||||||||||||||||||||||||||||||||||||||||||||</v>
      </c>
      <c r="AG31" s="24" t="str">
        <f t="shared" si="1"/>
        <v>70% a 84,99%</v>
      </c>
      <c r="AH31" s="26" t="str">
        <f t="shared" si="2"/>
        <v>176000589000179</v>
      </c>
      <c r="AI31" s="6">
        <v>2876621.43</v>
      </c>
      <c r="AJ31" s="6">
        <v>2808159.86</v>
      </c>
      <c r="AK31" s="21">
        <f t="shared" si="5"/>
        <v>0.97620070222448407</v>
      </c>
      <c r="AL31" s="33">
        <v>0.97620070222448407</v>
      </c>
      <c r="AM31" s="33">
        <f>+Tabla13[[#This Row],[Columna3]]*$AZ$4</f>
        <v>97.620070222448405</v>
      </c>
      <c r="AN31" s="36" t="str">
        <f>REPT("|",Tabla13[[#This Row],[Columna4]])</f>
        <v>|||||||||||||||||||||||||||||||||||||||||||||||||||||||||||||||||||||||||||||||||||||||||||||||||</v>
      </c>
      <c r="AO31" s="26" t="str">
        <f t="shared" si="3"/>
        <v>85% a 100%</v>
      </c>
      <c r="AP31" s="6">
        <v>2876621.4299999997</v>
      </c>
      <c r="AQ31" s="6">
        <v>2810019.8599999994</v>
      </c>
      <c r="AR31" s="5" t="s">
        <v>1026</v>
      </c>
      <c r="AS31" s="5" t="s">
        <v>568</v>
      </c>
      <c r="AT31" s="5" t="s">
        <v>303</v>
      </c>
      <c r="AU31" s="5" t="s">
        <v>265</v>
      </c>
      <c r="AV31" s="5" t="s">
        <v>2326</v>
      </c>
      <c r="AW31" s="5" t="s">
        <v>2671</v>
      </c>
      <c r="AX31" s="7">
        <v>44587.382349537002</v>
      </c>
      <c r="AY31" s="10"/>
    </row>
    <row r="32" spans="1:51" s="1" customFormat="1" ht="50" customHeight="1">
      <c r="A32" s="9">
        <v>2021</v>
      </c>
      <c r="B32" s="5" t="s">
        <v>1355</v>
      </c>
      <c r="C32" s="5" t="s">
        <v>2782</v>
      </c>
      <c r="D32" s="5" t="s">
        <v>272</v>
      </c>
      <c r="E32" s="5" t="s">
        <v>2829</v>
      </c>
      <c r="F32" s="5" t="s">
        <v>2219</v>
      </c>
      <c r="G32" s="5" t="s">
        <v>739</v>
      </c>
      <c r="H32" s="29" t="s">
        <v>2770</v>
      </c>
      <c r="I32" s="5">
        <v>3</v>
      </c>
      <c r="J32" s="4">
        <v>7</v>
      </c>
      <c r="K32" s="5" t="s">
        <v>2274</v>
      </c>
      <c r="L32" s="5" t="s">
        <v>2776</v>
      </c>
      <c r="M32" s="4">
        <v>14</v>
      </c>
      <c r="N32" s="5" t="s">
        <v>2573</v>
      </c>
      <c r="O32" s="5" t="s">
        <v>218</v>
      </c>
      <c r="P32" s="5" t="s">
        <v>488</v>
      </c>
      <c r="Q32" s="6">
        <v>0</v>
      </c>
      <c r="R32" s="6">
        <v>25</v>
      </c>
      <c r="S32" s="6">
        <v>25</v>
      </c>
      <c r="T32" s="6">
        <v>25</v>
      </c>
      <c r="U32" s="6">
        <v>25</v>
      </c>
      <c r="V32" s="6">
        <v>100</v>
      </c>
      <c r="W32" s="6">
        <v>25</v>
      </c>
      <c r="X32" s="6">
        <v>25</v>
      </c>
      <c r="Y32" s="6">
        <v>25</v>
      </c>
      <c r="Z32" s="6">
        <v>25</v>
      </c>
      <c r="AA32" s="6">
        <v>100</v>
      </c>
      <c r="AB32" s="21">
        <f t="shared" si="4"/>
        <v>1</v>
      </c>
      <c r="AC32" s="23">
        <f t="shared" si="0"/>
        <v>1</v>
      </c>
      <c r="AD32" s="34">
        <v>1</v>
      </c>
      <c r="AE32" s="34">
        <v>100</v>
      </c>
      <c r="AF32" s="35" t="str">
        <f>REPT("|",Tabla13[[#This Row],[Columna2]])</f>
        <v>||||||||||||||||||||||||||||||||||||||||||||||||||||||||||||||||||||||||||||||||||||||||||||||||||||</v>
      </c>
      <c r="AG32" s="24" t="str">
        <f t="shared" si="1"/>
        <v>85% a 100%</v>
      </c>
      <c r="AH32" s="26" t="str">
        <f t="shared" si="2"/>
        <v>186000161000101</v>
      </c>
      <c r="AI32" s="6">
        <v>97919.09</v>
      </c>
      <c r="AJ32" s="6">
        <v>97567.31</v>
      </c>
      <c r="AK32" s="21">
        <f t="shared" si="5"/>
        <v>0.99640744210347543</v>
      </c>
      <c r="AL32" s="33">
        <v>0.99640744210347543</v>
      </c>
      <c r="AM32" s="33">
        <f>+Tabla13[[#This Row],[Columna3]]*$AZ$4</f>
        <v>99.640744210347549</v>
      </c>
      <c r="AN32" s="36" t="str">
        <f>REPT("|",Tabla13[[#This Row],[Columna4]])</f>
        <v>|||||||||||||||||||||||||||||||||||||||||||||||||||||||||||||||||||||||||||||||||||||||||||||||||||</v>
      </c>
      <c r="AO32" s="26" t="str">
        <f t="shared" si="3"/>
        <v>85% a 100%</v>
      </c>
      <c r="AP32" s="6">
        <v>97919.090000000011</v>
      </c>
      <c r="AQ32" s="6">
        <v>97567.310000000012</v>
      </c>
      <c r="AR32" s="5" t="s">
        <v>958</v>
      </c>
      <c r="AS32" s="5" t="s">
        <v>783</v>
      </c>
      <c r="AT32" s="5" t="s">
        <v>783</v>
      </c>
      <c r="AU32" s="5" t="s">
        <v>783</v>
      </c>
      <c r="AV32" s="5" t="s">
        <v>1988</v>
      </c>
      <c r="AW32" s="5" t="s">
        <v>906</v>
      </c>
      <c r="AX32" s="7">
        <v>44592.711319444403</v>
      </c>
      <c r="AY32" s="10"/>
    </row>
    <row r="33" spans="1:51" s="1" customFormat="1" ht="50" customHeight="1">
      <c r="A33" s="9">
        <v>2021</v>
      </c>
      <c r="B33" s="5" t="s">
        <v>1355</v>
      </c>
      <c r="C33" s="5" t="s">
        <v>2782</v>
      </c>
      <c r="D33" s="5" t="s">
        <v>272</v>
      </c>
      <c r="E33" s="5" t="s">
        <v>2829</v>
      </c>
      <c r="F33" s="5" t="s">
        <v>651</v>
      </c>
      <c r="G33" s="5" t="s">
        <v>414</v>
      </c>
      <c r="H33" s="29" t="s">
        <v>2771</v>
      </c>
      <c r="I33" s="5">
        <v>1</v>
      </c>
      <c r="J33" s="4">
        <v>2</v>
      </c>
      <c r="K33" s="5" t="s">
        <v>2478</v>
      </c>
      <c r="L33" s="5" t="s">
        <v>2773</v>
      </c>
      <c r="M33" s="4">
        <v>7</v>
      </c>
      <c r="N33" s="5" t="s">
        <v>1817</v>
      </c>
      <c r="O33" s="5" t="s">
        <v>2252</v>
      </c>
      <c r="P33" s="5" t="s">
        <v>2221</v>
      </c>
      <c r="Q33" s="6">
        <v>33300</v>
      </c>
      <c r="R33" s="6">
        <v>3000</v>
      </c>
      <c r="S33" s="6">
        <v>3000</v>
      </c>
      <c r="T33" s="6">
        <v>3000</v>
      </c>
      <c r="U33" s="6">
        <v>3000</v>
      </c>
      <c r="V33" s="6">
        <v>12000</v>
      </c>
      <c r="W33" s="6">
        <v>3000</v>
      </c>
      <c r="X33" s="6">
        <v>3000</v>
      </c>
      <c r="Y33" s="6">
        <v>3000</v>
      </c>
      <c r="Z33" s="6">
        <v>3000</v>
      </c>
      <c r="AA33" s="6">
        <v>12000</v>
      </c>
      <c r="AB33" s="21">
        <f t="shared" si="4"/>
        <v>1</v>
      </c>
      <c r="AC33" s="23">
        <f t="shared" si="0"/>
        <v>1</v>
      </c>
      <c r="AD33" s="34">
        <v>1</v>
      </c>
      <c r="AE33" s="34">
        <v>100</v>
      </c>
      <c r="AF33" s="35" t="str">
        <f>REPT("|",Tabla13[[#This Row],[Columna2]])</f>
        <v>||||||||||||||||||||||||||||||||||||||||||||||||||||||||||||||||||||||||||||||||||||||||||||||||||||</v>
      </c>
      <c r="AG33" s="24" t="str">
        <f t="shared" si="1"/>
        <v>85% a 100%</v>
      </c>
      <c r="AH33" s="26" t="str">
        <f t="shared" si="2"/>
        <v>186000161000179</v>
      </c>
      <c r="AI33" s="6">
        <v>59436.85</v>
      </c>
      <c r="AJ33" s="6">
        <v>59404.45</v>
      </c>
      <c r="AK33" s="21">
        <f t="shared" si="5"/>
        <v>0.9994548836285907</v>
      </c>
      <c r="AL33" s="33">
        <v>0.9994548836285907</v>
      </c>
      <c r="AM33" s="33">
        <f>+Tabla13[[#This Row],[Columna3]]*$AZ$4</f>
        <v>99.945488362859066</v>
      </c>
      <c r="AN33" s="36" t="str">
        <f>REPT("|",Tabla13[[#This Row],[Columna4]])</f>
        <v>|||||||||||||||||||||||||||||||||||||||||||||||||||||||||||||||||||||||||||||||||||||||||||||||||||</v>
      </c>
      <c r="AO33" s="26" t="str">
        <f t="shared" si="3"/>
        <v>85% a 100%</v>
      </c>
      <c r="AP33" s="6">
        <v>59436.849999999991</v>
      </c>
      <c r="AQ33" s="6">
        <v>59404.45</v>
      </c>
      <c r="AR33" s="5" t="s">
        <v>2410</v>
      </c>
      <c r="AS33" s="5" t="s">
        <v>2236</v>
      </c>
      <c r="AT33" s="5" t="s">
        <v>329</v>
      </c>
      <c r="AU33" s="29" t="s">
        <v>81</v>
      </c>
      <c r="AV33" s="5" t="s">
        <v>1988</v>
      </c>
      <c r="AW33" s="5" t="s">
        <v>906</v>
      </c>
      <c r="AX33" s="7">
        <v>44592.711377314801</v>
      </c>
      <c r="AY33" s="10"/>
    </row>
    <row r="34" spans="1:51" s="1" customFormat="1" ht="50" customHeight="1">
      <c r="A34" s="9">
        <v>2021</v>
      </c>
      <c r="B34" s="5" t="s">
        <v>1671</v>
      </c>
      <c r="C34" s="5" t="s">
        <v>2782</v>
      </c>
      <c r="D34" s="5" t="s">
        <v>2586</v>
      </c>
      <c r="E34" s="5" t="s">
        <v>2827</v>
      </c>
      <c r="F34" s="5" t="s">
        <v>2219</v>
      </c>
      <c r="G34" s="5" t="s">
        <v>739</v>
      </c>
      <c r="H34" s="29" t="s">
        <v>2770</v>
      </c>
      <c r="I34" s="5">
        <v>3</v>
      </c>
      <c r="J34" s="4">
        <v>7</v>
      </c>
      <c r="K34" s="5" t="s">
        <v>2274</v>
      </c>
      <c r="L34" s="5" t="s">
        <v>2774</v>
      </c>
      <c r="M34" s="4">
        <v>10</v>
      </c>
      <c r="N34" s="5" t="s">
        <v>561</v>
      </c>
      <c r="O34" s="5" t="s">
        <v>218</v>
      </c>
      <c r="P34" s="5" t="s">
        <v>488</v>
      </c>
      <c r="Q34" s="6">
        <v>100</v>
      </c>
      <c r="R34" s="6">
        <v>25</v>
      </c>
      <c r="S34" s="6">
        <v>25</v>
      </c>
      <c r="T34" s="6">
        <v>25</v>
      </c>
      <c r="U34" s="6">
        <v>25</v>
      </c>
      <c r="V34" s="6">
        <v>100</v>
      </c>
      <c r="W34" s="6">
        <v>25</v>
      </c>
      <c r="X34" s="6">
        <v>25</v>
      </c>
      <c r="Y34" s="6">
        <v>25</v>
      </c>
      <c r="Z34" s="6">
        <v>25</v>
      </c>
      <c r="AA34" s="6">
        <v>100</v>
      </c>
      <c r="AB34" s="21">
        <f t="shared" si="4"/>
        <v>1</v>
      </c>
      <c r="AC34" s="23">
        <f t="shared" si="0"/>
        <v>1</v>
      </c>
      <c r="AD34" s="34">
        <v>1</v>
      </c>
      <c r="AE34" s="34">
        <v>100</v>
      </c>
      <c r="AF34" s="35" t="str">
        <f>REPT("|",Tabla13[[#This Row],[Columna2]])</f>
        <v>||||||||||||||||||||||||||||||||||||||||||||||||||||||||||||||||||||||||||||||||||||||||||||||||||||</v>
      </c>
      <c r="AG34" s="24" t="str">
        <f t="shared" si="1"/>
        <v>85% a 100%</v>
      </c>
      <c r="AH34" s="26" t="str">
        <f t="shared" si="2"/>
        <v>176815752000101</v>
      </c>
      <c r="AI34" s="6">
        <v>4578512.0999999996</v>
      </c>
      <c r="AJ34" s="6">
        <v>4029015.7</v>
      </c>
      <c r="AK34" s="21">
        <f t="shared" si="5"/>
        <v>0.87998363048991413</v>
      </c>
      <c r="AL34" s="33">
        <v>0.87998363048991413</v>
      </c>
      <c r="AM34" s="33">
        <f>+Tabla13[[#This Row],[Columna3]]*$AZ$4</f>
        <v>87.998363048991408</v>
      </c>
      <c r="AN34" s="36" t="str">
        <f>REPT("|",Tabla13[[#This Row],[Columna4]])</f>
        <v>|||||||||||||||||||||||||||||||||||||||||||||||||||||||||||||||||||||||||||||||||||||||</v>
      </c>
      <c r="AO34" s="26" t="str">
        <f t="shared" si="3"/>
        <v>85% a 100%</v>
      </c>
      <c r="AP34" s="6">
        <v>4578512.0999999996</v>
      </c>
      <c r="AQ34" s="6">
        <v>4029015.6999999997</v>
      </c>
      <c r="AR34" s="5" t="s">
        <v>1741</v>
      </c>
      <c r="AS34" s="5" t="s">
        <v>1741</v>
      </c>
      <c r="AT34" s="5" t="s">
        <v>1741</v>
      </c>
      <c r="AU34" s="5" t="s">
        <v>525</v>
      </c>
      <c r="AV34" s="5" t="s">
        <v>99</v>
      </c>
      <c r="AW34" s="5" t="s">
        <v>1748</v>
      </c>
      <c r="AX34" s="7">
        <v>44578.430150462998</v>
      </c>
      <c r="AY34" s="10"/>
    </row>
    <row r="35" spans="1:51" s="1" customFormat="1" ht="50" customHeight="1">
      <c r="A35" s="9">
        <v>2021</v>
      </c>
      <c r="B35" s="5" t="s">
        <v>1671</v>
      </c>
      <c r="C35" s="5" t="s">
        <v>2782</v>
      </c>
      <c r="D35" s="5" t="s">
        <v>2586</v>
      </c>
      <c r="E35" s="5" t="s">
        <v>2827</v>
      </c>
      <c r="F35" s="5" t="s">
        <v>1394</v>
      </c>
      <c r="G35" s="5" t="s">
        <v>2334</v>
      </c>
      <c r="H35" s="29" t="s">
        <v>2771</v>
      </c>
      <c r="I35" s="5">
        <v>3</v>
      </c>
      <c r="J35" s="4">
        <v>9</v>
      </c>
      <c r="K35" s="5" t="s">
        <v>2067</v>
      </c>
      <c r="L35" s="5" t="s">
        <v>2774</v>
      </c>
      <c r="M35" s="4">
        <v>10</v>
      </c>
      <c r="N35" s="5" t="s">
        <v>561</v>
      </c>
      <c r="O35" s="5" t="s">
        <v>1356</v>
      </c>
      <c r="P35" s="5" t="s">
        <v>488</v>
      </c>
      <c r="Q35" s="6">
        <v>100</v>
      </c>
      <c r="R35" s="6">
        <v>25</v>
      </c>
      <c r="S35" s="6">
        <v>25</v>
      </c>
      <c r="T35" s="6">
        <v>25</v>
      </c>
      <c r="U35" s="6">
        <v>25</v>
      </c>
      <c r="V35" s="6">
        <v>100</v>
      </c>
      <c r="W35" s="6">
        <v>25</v>
      </c>
      <c r="X35" s="6">
        <v>25</v>
      </c>
      <c r="Y35" s="6">
        <v>25</v>
      </c>
      <c r="Z35" s="6">
        <v>25</v>
      </c>
      <c r="AA35" s="6">
        <v>100</v>
      </c>
      <c r="AB35" s="21">
        <f t="shared" si="4"/>
        <v>1</v>
      </c>
      <c r="AC35" s="23">
        <f t="shared" si="0"/>
        <v>1</v>
      </c>
      <c r="AD35" s="34">
        <v>1</v>
      </c>
      <c r="AE35" s="34">
        <v>100</v>
      </c>
      <c r="AF35" s="35" t="str">
        <f>REPT("|",Tabla13[[#This Row],[Columna2]])</f>
        <v>||||||||||||||||||||||||||||||||||||||||||||||||||||||||||||||||||||||||||||||||||||||||||||||||||||</v>
      </c>
      <c r="AG35" s="24" t="str">
        <f t="shared" si="1"/>
        <v>85% a 100%</v>
      </c>
      <c r="AH35" s="26" t="str">
        <f t="shared" si="2"/>
        <v>176815752000191</v>
      </c>
      <c r="AI35" s="6">
        <v>8211627.8200000003</v>
      </c>
      <c r="AJ35" s="6">
        <v>7896728.8899999997</v>
      </c>
      <c r="AK35" s="21">
        <f t="shared" si="5"/>
        <v>0.96165206985720397</v>
      </c>
      <c r="AL35" s="33">
        <v>0.96165206985720397</v>
      </c>
      <c r="AM35" s="33">
        <f>+Tabla13[[#This Row],[Columna3]]*$AZ$4</f>
        <v>96.165206985720403</v>
      </c>
      <c r="AN35" s="36" t="str">
        <f>REPT("|",Tabla13[[#This Row],[Columna4]])</f>
        <v>||||||||||||||||||||||||||||||||||||||||||||||||||||||||||||||||||||||||||||||||||||||||||||||||</v>
      </c>
      <c r="AO35" s="26" t="str">
        <f t="shared" si="3"/>
        <v>85% a 100%</v>
      </c>
      <c r="AP35" s="6">
        <v>8211627.8199999994</v>
      </c>
      <c r="AQ35" s="6">
        <v>7896728.8899999997</v>
      </c>
      <c r="AR35" s="5" t="s">
        <v>880</v>
      </c>
      <c r="AS35" s="5" t="s">
        <v>880</v>
      </c>
      <c r="AT35" s="5" t="s">
        <v>880</v>
      </c>
      <c r="AU35" s="5" t="s">
        <v>1688</v>
      </c>
      <c r="AV35" s="5" t="s">
        <v>99</v>
      </c>
      <c r="AW35" s="5" t="s">
        <v>1748</v>
      </c>
      <c r="AX35" s="7">
        <v>44578.445729166699</v>
      </c>
      <c r="AY35" s="10"/>
    </row>
    <row r="36" spans="1:51" s="1" customFormat="1" ht="50" customHeight="1">
      <c r="A36" s="9">
        <v>2021</v>
      </c>
      <c r="B36" s="5" t="s">
        <v>433</v>
      </c>
      <c r="C36" s="5" t="s">
        <v>2778</v>
      </c>
      <c r="D36" s="5" t="s">
        <v>1649</v>
      </c>
      <c r="E36" s="5" t="s">
        <v>2827</v>
      </c>
      <c r="F36" s="5" t="s">
        <v>2219</v>
      </c>
      <c r="G36" s="5" t="s">
        <v>739</v>
      </c>
      <c r="H36" s="29" t="s">
        <v>2770</v>
      </c>
      <c r="I36" s="5">
        <v>3</v>
      </c>
      <c r="J36" s="4">
        <v>9</v>
      </c>
      <c r="K36" s="5" t="s">
        <v>2067</v>
      </c>
      <c r="L36" s="5" t="s">
        <v>2774</v>
      </c>
      <c r="M36" s="4">
        <v>10</v>
      </c>
      <c r="N36" s="5" t="s">
        <v>561</v>
      </c>
      <c r="O36" s="5" t="s">
        <v>706</v>
      </c>
      <c r="P36" s="5" t="s">
        <v>2221</v>
      </c>
      <c r="Q36" s="6">
        <v>6834</v>
      </c>
      <c r="R36" s="6">
        <v>25</v>
      </c>
      <c r="S36" s="6">
        <v>25</v>
      </c>
      <c r="T36" s="6">
        <v>25</v>
      </c>
      <c r="U36" s="6">
        <v>25</v>
      </c>
      <c r="V36" s="6">
        <v>100</v>
      </c>
      <c r="W36" s="6">
        <v>25</v>
      </c>
      <c r="X36" s="6">
        <v>25</v>
      </c>
      <c r="Y36" s="6">
        <v>25</v>
      </c>
      <c r="Z36" s="6">
        <v>25</v>
      </c>
      <c r="AA36" s="6">
        <v>100</v>
      </c>
      <c r="AB36" s="21">
        <f t="shared" si="4"/>
        <v>1</v>
      </c>
      <c r="AC36" s="23">
        <f t="shared" si="0"/>
        <v>1</v>
      </c>
      <c r="AD36" s="34">
        <v>1</v>
      </c>
      <c r="AE36" s="34">
        <v>100</v>
      </c>
      <c r="AF36" s="35" t="str">
        <f>REPT("|",Tabla13[[#This Row],[Columna2]])</f>
        <v>||||||||||||||||||||||||||||||||||||||||||||||||||||||||||||||||||||||||||||||||||||||||||||||||||||</v>
      </c>
      <c r="AG36" s="24" t="str">
        <f t="shared" si="1"/>
        <v>85% a 100%</v>
      </c>
      <c r="AH36" s="26" t="str">
        <f t="shared" si="2"/>
        <v>176819111000101</v>
      </c>
      <c r="AI36" s="6">
        <v>23733094.93</v>
      </c>
      <c r="AJ36" s="6">
        <v>23721057.030000001</v>
      </c>
      <c r="AK36" s="21">
        <f t="shared" si="5"/>
        <v>0.99949278001729214</v>
      </c>
      <c r="AL36" s="33">
        <v>0.99949278001729214</v>
      </c>
      <c r="AM36" s="33">
        <f>+Tabla13[[#This Row],[Columna3]]*$AZ$4</f>
        <v>99.949278001729212</v>
      </c>
      <c r="AN36" s="36" t="str">
        <f>REPT("|",Tabla13[[#This Row],[Columna4]])</f>
        <v>|||||||||||||||||||||||||||||||||||||||||||||||||||||||||||||||||||||||||||||||||||||||||||||||||||</v>
      </c>
      <c r="AO36" s="26" t="str">
        <f t="shared" ref="AO36:AO64" si="6">IF(AK36&gt;=85%,"85% a 100%",IF(AND(AK36&gt;=70%,AK36&lt;85%),"70% a 84,99%","0% a 69,99%"))</f>
        <v>85% a 100%</v>
      </c>
      <c r="AP36" s="6">
        <v>23733094.930000011</v>
      </c>
      <c r="AQ36" s="6">
        <v>23721057.030000009</v>
      </c>
      <c r="AR36" s="5" t="s">
        <v>1309</v>
      </c>
      <c r="AS36" s="5" t="s">
        <v>2016</v>
      </c>
      <c r="AT36" s="5" t="s">
        <v>2047</v>
      </c>
      <c r="AU36" s="5" t="s">
        <v>1994</v>
      </c>
      <c r="AV36" s="5" t="s">
        <v>592</v>
      </c>
      <c r="AW36" s="5" t="s">
        <v>835</v>
      </c>
      <c r="AX36" s="7">
        <v>44592.554618055598</v>
      </c>
      <c r="AY36" s="10"/>
    </row>
    <row r="37" spans="1:51" s="1" customFormat="1" ht="50" customHeight="1">
      <c r="A37" s="9">
        <v>2021</v>
      </c>
      <c r="B37" s="5" t="s">
        <v>304</v>
      </c>
      <c r="C37" s="5" t="s">
        <v>2780</v>
      </c>
      <c r="D37" s="5" t="s">
        <v>666</v>
      </c>
      <c r="E37" s="5" t="s">
        <v>2824</v>
      </c>
      <c r="F37" s="5" t="s">
        <v>2219</v>
      </c>
      <c r="G37" s="5" t="s">
        <v>739</v>
      </c>
      <c r="H37" s="29" t="s">
        <v>2770</v>
      </c>
      <c r="I37" s="5">
        <v>3</v>
      </c>
      <c r="J37" s="4">
        <v>7</v>
      </c>
      <c r="K37" s="5" t="s">
        <v>2274</v>
      </c>
      <c r="L37" s="5" t="s">
        <v>2776</v>
      </c>
      <c r="M37" s="4">
        <v>15</v>
      </c>
      <c r="N37" s="5" t="s">
        <v>409</v>
      </c>
      <c r="O37" s="5" t="s">
        <v>218</v>
      </c>
      <c r="P37" s="5" t="s">
        <v>488</v>
      </c>
      <c r="Q37" s="6">
        <v>0</v>
      </c>
      <c r="R37" s="6">
        <v>25</v>
      </c>
      <c r="S37" s="6">
        <v>25</v>
      </c>
      <c r="T37" s="6">
        <v>25</v>
      </c>
      <c r="U37" s="6">
        <v>25</v>
      </c>
      <c r="V37" s="6">
        <v>100</v>
      </c>
      <c r="W37" s="6">
        <v>25</v>
      </c>
      <c r="X37" s="6">
        <v>25</v>
      </c>
      <c r="Y37" s="6">
        <v>0</v>
      </c>
      <c r="Z37" s="6">
        <v>50</v>
      </c>
      <c r="AA37" s="6">
        <v>100</v>
      </c>
      <c r="AB37" s="21">
        <f t="shared" si="4"/>
        <v>1</v>
      </c>
      <c r="AC37" s="23">
        <f t="shared" si="0"/>
        <v>1</v>
      </c>
      <c r="AD37" s="34">
        <v>1</v>
      </c>
      <c r="AE37" s="34">
        <v>100</v>
      </c>
      <c r="AF37" s="35" t="str">
        <f>REPT("|",Tabla13[[#This Row],[Columna2]])</f>
        <v>||||||||||||||||||||||||||||||||||||||||||||||||||||||||||||||||||||||||||||||||||||||||||||||||||||</v>
      </c>
      <c r="AG37" s="24" t="str">
        <f t="shared" si="1"/>
        <v>85% a 100%</v>
      </c>
      <c r="AH37" s="26" t="str">
        <f t="shared" si="2"/>
        <v>016004626000101</v>
      </c>
      <c r="AI37" s="6">
        <v>414664.2</v>
      </c>
      <c r="AJ37" s="6">
        <v>414512.83</v>
      </c>
      <c r="AK37" s="21">
        <f t="shared" si="5"/>
        <v>0.99963495763560006</v>
      </c>
      <c r="AL37" s="33">
        <v>0.99963495763560006</v>
      </c>
      <c r="AM37" s="33">
        <f>+Tabla13[[#This Row],[Columna3]]*$AZ$4</f>
        <v>99.963495763560005</v>
      </c>
      <c r="AN37" s="36" t="str">
        <f>REPT("|",Tabla13[[#This Row],[Columna4]])</f>
        <v>|||||||||||||||||||||||||||||||||||||||||||||||||||||||||||||||||||||||||||||||||||||||||||||||||||</v>
      </c>
      <c r="AO37" s="26" t="str">
        <f t="shared" si="6"/>
        <v>85% a 100%</v>
      </c>
      <c r="AP37" s="6">
        <v>414664.19999999995</v>
      </c>
      <c r="AQ37" s="6">
        <v>414512.82999999996</v>
      </c>
      <c r="AR37" s="5" t="s">
        <v>1272</v>
      </c>
      <c r="AS37" s="5" t="s">
        <v>1607</v>
      </c>
      <c r="AT37" s="5" t="s">
        <v>1875</v>
      </c>
      <c r="AU37" s="5" t="s">
        <v>150</v>
      </c>
      <c r="AV37" s="5" t="s">
        <v>1686</v>
      </c>
      <c r="AW37" s="5" t="s">
        <v>2648</v>
      </c>
      <c r="AX37" s="7">
        <v>44586.636076388902</v>
      </c>
      <c r="AY37" s="10"/>
    </row>
    <row r="38" spans="1:51" s="1" customFormat="1" ht="50" customHeight="1">
      <c r="A38" s="9">
        <v>2021</v>
      </c>
      <c r="B38" s="5" t="s">
        <v>2600</v>
      </c>
      <c r="C38" s="5" t="s">
        <v>2779</v>
      </c>
      <c r="D38" s="5" t="s">
        <v>599</v>
      </c>
      <c r="E38" s="5" t="s">
        <v>2835</v>
      </c>
      <c r="F38" s="5" t="s">
        <v>2219</v>
      </c>
      <c r="G38" s="5" t="s">
        <v>739</v>
      </c>
      <c r="H38" s="29" t="s">
        <v>2770</v>
      </c>
      <c r="I38" s="5">
        <v>3</v>
      </c>
      <c r="J38" s="4">
        <v>7</v>
      </c>
      <c r="K38" s="5" t="s">
        <v>2274</v>
      </c>
      <c r="L38" s="5" t="s">
        <v>2776</v>
      </c>
      <c r="M38" s="4">
        <v>14</v>
      </c>
      <c r="N38" s="5" t="s">
        <v>2573</v>
      </c>
      <c r="O38" s="5" t="s">
        <v>706</v>
      </c>
      <c r="P38" s="5" t="s">
        <v>314</v>
      </c>
      <c r="Q38" s="6">
        <v>98.04</v>
      </c>
      <c r="R38" s="6">
        <v>25</v>
      </c>
      <c r="S38" s="6">
        <v>25</v>
      </c>
      <c r="T38" s="6">
        <v>25</v>
      </c>
      <c r="U38" s="6">
        <v>25</v>
      </c>
      <c r="V38" s="6">
        <v>100</v>
      </c>
      <c r="W38" s="6">
        <v>22.8</v>
      </c>
      <c r="X38" s="6">
        <v>23.53</v>
      </c>
      <c r="Y38" s="6">
        <v>23.14</v>
      </c>
      <c r="Z38" s="6">
        <v>21.68</v>
      </c>
      <c r="AA38" s="6">
        <v>91.15</v>
      </c>
      <c r="AB38" s="21">
        <f t="shared" si="4"/>
        <v>0.91150000000000009</v>
      </c>
      <c r="AC38" s="23">
        <f t="shared" si="0"/>
        <v>0.91150000000000009</v>
      </c>
      <c r="AD38" s="34">
        <v>0.91150000000000009</v>
      </c>
      <c r="AE38" s="34">
        <v>91.15</v>
      </c>
      <c r="AF38" s="35" t="str">
        <f>REPT("|",Tabla13[[#This Row],[Columna2]])</f>
        <v>|||||||||||||||||||||||||||||||||||||||||||||||||||||||||||||||||||||||||||||||||||||||||||</v>
      </c>
      <c r="AG38" s="24" t="str">
        <f t="shared" si="1"/>
        <v>85% a 100%</v>
      </c>
      <c r="AH38" s="26" t="str">
        <f t="shared" si="2"/>
        <v>096858957000101</v>
      </c>
      <c r="AI38" s="6">
        <v>4961001.51</v>
      </c>
      <c r="AJ38" s="6">
        <v>4933647.3499999996</v>
      </c>
      <c r="AK38" s="21">
        <f t="shared" si="5"/>
        <v>0.99448616172664694</v>
      </c>
      <c r="AL38" s="33">
        <v>0.99448616172664694</v>
      </c>
      <c r="AM38" s="33">
        <f>+Tabla13[[#This Row],[Columna3]]*$AZ$4</f>
        <v>99.4486161726647</v>
      </c>
      <c r="AN38" s="36" t="str">
        <f>REPT("|",Tabla13[[#This Row],[Columna4]])</f>
        <v>|||||||||||||||||||||||||||||||||||||||||||||||||||||||||||||||||||||||||||||||||||||||||||||||||||</v>
      </c>
      <c r="AO38" s="26" t="str">
        <f t="shared" si="6"/>
        <v>85% a 100%</v>
      </c>
      <c r="AP38" s="6">
        <v>4961001.51</v>
      </c>
      <c r="AQ38" s="6">
        <v>4933647.3499999996</v>
      </c>
      <c r="AR38" s="5" t="s">
        <v>859</v>
      </c>
      <c r="AS38" s="5" t="s">
        <v>98</v>
      </c>
      <c r="AT38" s="5" t="s">
        <v>1611</v>
      </c>
      <c r="AU38" s="5" t="s">
        <v>1664</v>
      </c>
      <c r="AV38" s="5" t="s">
        <v>2310</v>
      </c>
      <c r="AW38" s="5" t="s">
        <v>377</v>
      </c>
      <c r="AX38" s="7">
        <v>44588.415937500002</v>
      </c>
      <c r="AY38" s="10"/>
    </row>
    <row r="39" spans="1:51" s="1" customFormat="1" ht="50" customHeight="1">
      <c r="A39" s="9">
        <v>2021</v>
      </c>
      <c r="B39" s="5" t="s">
        <v>2600</v>
      </c>
      <c r="C39" s="5" t="s">
        <v>2779</v>
      </c>
      <c r="D39" s="5" t="s">
        <v>599</v>
      </c>
      <c r="E39" s="5" t="s">
        <v>2835</v>
      </c>
      <c r="F39" s="5" t="s">
        <v>1631</v>
      </c>
      <c r="G39" s="5" t="s">
        <v>170</v>
      </c>
      <c r="H39" s="29" t="s">
        <v>2771</v>
      </c>
      <c r="I39" s="5">
        <v>1</v>
      </c>
      <c r="J39" s="4">
        <v>1</v>
      </c>
      <c r="K39" s="5" t="s">
        <v>55</v>
      </c>
      <c r="L39" s="5" t="s">
        <v>2774</v>
      </c>
      <c r="M39" s="4">
        <v>9</v>
      </c>
      <c r="N39" s="5" t="s">
        <v>1967</v>
      </c>
      <c r="O39" s="5" t="s">
        <v>826</v>
      </c>
      <c r="P39" s="5" t="s">
        <v>227</v>
      </c>
      <c r="Q39" s="6">
        <v>1.32</v>
      </c>
      <c r="R39" s="6">
        <v>2.15</v>
      </c>
      <c r="S39" s="6">
        <v>2.15</v>
      </c>
      <c r="T39" s="6">
        <v>2.14</v>
      </c>
      <c r="U39" s="6">
        <v>2.14</v>
      </c>
      <c r="V39" s="6">
        <v>8.58</v>
      </c>
      <c r="W39" s="6">
        <v>2.11</v>
      </c>
      <c r="X39" s="6">
        <v>2.02</v>
      </c>
      <c r="Y39" s="6">
        <v>2</v>
      </c>
      <c r="Z39" s="6">
        <v>1.88</v>
      </c>
      <c r="AA39" s="6">
        <v>8.01</v>
      </c>
      <c r="AB39" s="21">
        <f t="shared" si="4"/>
        <v>0.93356643356643354</v>
      </c>
      <c r="AC39" s="23">
        <f t="shared" si="0"/>
        <v>0.93356643356643354</v>
      </c>
      <c r="AD39" s="34">
        <v>0.93356643356643354</v>
      </c>
      <c r="AE39" s="34">
        <v>93.35664335664336</v>
      </c>
      <c r="AF39" s="35" t="str">
        <f>REPT("|",Tabla13[[#This Row],[Columna2]])</f>
        <v>|||||||||||||||||||||||||||||||||||||||||||||||||||||||||||||||||||||||||||||||||||||||||||||</v>
      </c>
      <c r="AG39" s="24" t="str">
        <f t="shared" si="1"/>
        <v>85% a 100%</v>
      </c>
      <c r="AH39" s="26" t="str">
        <f t="shared" si="2"/>
        <v>096858957000155</v>
      </c>
      <c r="AI39" s="6">
        <v>98905792.950000003</v>
      </c>
      <c r="AJ39" s="6">
        <v>98414487.700000003</v>
      </c>
      <c r="AK39" s="21">
        <f t="shared" si="5"/>
        <v>0.99503259379105968</v>
      </c>
      <c r="AL39" s="33">
        <v>0.99503259379105968</v>
      </c>
      <c r="AM39" s="33">
        <f>+Tabla13[[#This Row],[Columna3]]*$AZ$4</f>
        <v>99.50325937910597</v>
      </c>
      <c r="AN39" s="36" t="str">
        <f>REPT("|",Tabla13[[#This Row],[Columna4]])</f>
        <v>|||||||||||||||||||||||||||||||||||||||||||||||||||||||||||||||||||||||||||||||||||||||||||||||||||</v>
      </c>
      <c r="AO39" s="26" t="str">
        <f t="shared" si="6"/>
        <v>85% a 100%</v>
      </c>
      <c r="AP39" s="6">
        <v>98905792.949999988</v>
      </c>
      <c r="AQ39" s="6">
        <v>98414487.699999988</v>
      </c>
      <c r="AR39" s="5" t="s">
        <v>1993</v>
      </c>
      <c r="AS39" s="5" t="s">
        <v>650</v>
      </c>
      <c r="AT39" s="5" t="s">
        <v>601</v>
      </c>
      <c r="AU39" s="5" t="s">
        <v>1833</v>
      </c>
      <c r="AV39" s="5" t="s">
        <v>2310</v>
      </c>
      <c r="AW39" s="5" t="s">
        <v>377</v>
      </c>
      <c r="AX39" s="7">
        <v>44588.416365740697</v>
      </c>
      <c r="AY39" s="10"/>
    </row>
    <row r="40" spans="1:51" s="1" customFormat="1" ht="50" customHeight="1">
      <c r="A40" s="9">
        <v>2021</v>
      </c>
      <c r="B40" s="5" t="s">
        <v>2600</v>
      </c>
      <c r="C40" s="5" t="s">
        <v>2779</v>
      </c>
      <c r="D40" s="5" t="s">
        <v>599</v>
      </c>
      <c r="E40" s="5" t="s">
        <v>2835</v>
      </c>
      <c r="F40" s="5" t="s">
        <v>507</v>
      </c>
      <c r="G40" s="5" t="s">
        <v>404</v>
      </c>
      <c r="H40" s="29" t="s">
        <v>2771</v>
      </c>
      <c r="I40" s="5">
        <v>1</v>
      </c>
      <c r="J40" s="4">
        <v>1</v>
      </c>
      <c r="K40" s="5" t="s">
        <v>55</v>
      </c>
      <c r="L40" s="5" t="s">
        <v>2774</v>
      </c>
      <c r="M40" s="4">
        <v>9</v>
      </c>
      <c r="N40" s="5" t="s">
        <v>1967</v>
      </c>
      <c r="O40" s="5" t="s">
        <v>2488</v>
      </c>
      <c r="P40" s="5" t="s">
        <v>227</v>
      </c>
      <c r="Q40" s="6">
        <v>17.95</v>
      </c>
      <c r="R40" s="6">
        <v>18.93</v>
      </c>
      <c r="S40" s="6">
        <v>18.93</v>
      </c>
      <c r="T40" s="6">
        <v>18.95</v>
      </c>
      <c r="U40" s="6">
        <v>18.95</v>
      </c>
      <c r="V40" s="6">
        <v>75.760000000000005</v>
      </c>
      <c r="W40" s="6">
        <v>18.12</v>
      </c>
      <c r="X40" s="6">
        <v>17.93</v>
      </c>
      <c r="Y40" s="6">
        <v>19.09</v>
      </c>
      <c r="Z40" s="6">
        <v>18.98</v>
      </c>
      <c r="AA40" s="6">
        <v>74.12</v>
      </c>
      <c r="AB40" s="21">
        <f t="shared" si="4"/>
        <v>0.97835269271383318</v>
      </c>
      <c r="AC40" s="23">
        <f t="shared" si="0"/>
        <v>0.97835269271383318</v>
      </c>
      <c r="AD40" s="34">
        <v>0.97835269271383318</v>
      </c>
      <c r="AE40" s="34">
        <v>97.835269271383325</v>
      </c>
      <c r="AF40" s="35" t="str">
        <f>REPT("|",Tabla13[[#This Row],[Columna2]])</f>
        <v>|||||||||||||||||||||||||||||||||||||||||||||||||||||||||||||||||||||||||||||||||||||||||||||||||</v>
      </c>
      <c r="AG40" s="24" t="str">
        <f t="shared" si="1"/>
        <v>85% a 100%</v>
      </c>
      <c r="AH40" s="26" t="str">
        <f t="shared" si="2"/>
        <v>096858957000156</v>
      </c>
      <c r="AI40" s="6">
        <v>2353365.2799999998</v>
      </c>
      <c r="AJ40" s="6">
        <v>2353362.06</v>
      </c>
      <c r="AK40" s="21">
        <f t="shared" si="5"/>
        <v>0.99999863174661963</v>
      </c>
      <c r="AL40" s="33">
        <v>0.99999863174661963</v>
      </c>
      <c r="AM40" s="33">
        <f>+Tabla13[[#This Row],[Columna3]]*$AZ$4</f>
        <v>99.999863174661968</v>
      </c>
      <c r="AN40" s="36" t="str">
        <f>REPT("|",Tabla13[[#This Row],[Columna4]])</f>
        <v>|||||||||||||||||||||||||||||||||||||||||||||||||||||||||||||||||||||||||||||||||||||||||||||||||||</v>
      </c>
      <c r="AO40" s="26" t="str">
        <f t="shared" si="6"/>
        <v>85% a 100%</v>
      </c>
      <c r="AP40" s="6">
        <v>2353365.2800000003</v>
      </c>
      <c r="AQ40" s="6">
        <v>2353362.06</v>
      </c>
      <c r="AR40" s="5" t="s">
        <v>1257</v>
      </c>
      <c r="AS40" s="5" t="s">
        <v>2317</v>
      </c>
      <c r="AT40" s="5" t="s">
        <v>824</v>
      </c>
      <c r="AU40" s="5" t="s">
        <v>1985</v>
      </c>
      <c r="AV40" s="5" t="s">
        <v>2310</v>
      </c>
      <c r="AW40" s="5" t="s">
        <v>377</v>
      </c>
      <c r="AX40" s="7">
        <v>44588.416643518503</v>
      </c>
      <c r="AY40" s="10"/>
    </row>
    <row r="41" spans="1:51" s="1" customFormat="1" ht="50" customHeight="1">
      <c r="A41" s="9">
        <v>2021</v>
      </c>
      <c r="B41" s="5" t="s">
        <v>1829</v>
      </c>
      <c r="C41" s="5" t="s">
        <v>2782</v>
      </c>
      <c r="D41" s="5" t="s">
        <v>29</v>
      </c>
      <c r="E41" s="5" t="s">
        <v>2827</v>
      </c>
      <c r="F41" s="5" t="s">
        <v>2219</v>
      </c>
      <c r="G41" s="5" t="s">
        <v>739</v>
      </c>
      <c r="H41" s="29" t="s">
        <v>2770</v>
      </c>
      <c r="I41" s="5">
        <v>3</v>
      </c>
      <c r="J41" s="4">
        <v>7</v>
      </c>
      <c r="K41" s="5" t="s">
        <v>2274</v>
      </c>
      <c r="L41" s="5" t="s">
        <v>2772</v>
      </c>
      <c r="M41" s="4">
        <v>4</v>
      </c>
      <c r="N41" s="5" t="s">
        <v>1840</v>
      </c>
      <c r="O41" s="5" t="s">
        <v>706</v>
      </c>
      <c r="P41" s="5" t="s">
        <v>314</v>
      </c>
      <c r="Q41" s="6">
        <v>0</v>
      </c>
      <c r="R41" s="6">
        <v>25</v>
      </c>
      <c r="S41" s="6">
        <v>25</v>
      </c>
      <c r="T41" s="6">
        <v>25</v>
      </c>
      <c r="U41" s="6">
        <v>25</v>
      </c>
      <c r="V41" s="6">
        <v>100</v>
      </c>
      <c r="W41" s="6">
        <v>25</v>
      </c>
      <c r="X41" s="6">
        <v>25</v>
      </c>
      <c r="Y41" s="6">
        <v>25</v>
      </c>
      <c r="Z41" s="6">
        <v>25</v>
      </c>
      <c r="AA41" s="6">
        <v>100</v>
      </c>
      <c r="AB41" s="21">
        <f t="shared" si="4"/>
        <v>1</v>
      </c>
      <c r="AC41" s="23">
        <f t="shared" si="0"/>
        <v>1</v>
      </c>
      <c r="AD41" s="34">
        <v>1</v>
      </c>
      <c r="AE41" s="34">
        <v>100</v>
      </c>
      <c r="AF41" s="35" t="str">
        <f>REPT("|",Tabla13[[#This Row],[Columna2]])</f>
        <v>||||||||||||||||||||||||||||||||||||||||||||||||||||||||||||||||||||||||||||||||||||||||||||||||||||</v>
      </c>
      <c r="AG41" s="24" t="str">
        <f t="shared" si="1"/>
        <v>85% a 100%</v>
      </c>
      <c r="AH41" s="26" t="str">
        <f t="shared" si="2"/>
        <v>176815590000101</v>
      </c>
      <c r="AI41" s="6">
        <v>141334.54</v>
      </c>
      <c r="AJ41" s="6">
        <v>141044.37</v>
      </c>
      <c r="AK41" s="21">
        <f t="shared" si="5"/>
        <v>0.99794692790594564</v>
      </c>
      <c r="AL41" s="33">
        <v>0.99794692790594564</v>
      </c>
      <c r="AM41" s="33">
        <f>+Tabla13[[#This Row],[Columna3]]*$AZ$4</f>
        <v>99.794692790594567</v>
      </c>
      <c r="AN41" s="36" t="str">
        <f>REPT("|",Tabla13[[#This Row],[Columna4]])</f>
        <v>|||||||||||||||||||||||||||||||||||||||||||||||||||||||||||||||||||||||||||||||||||||||||||||||||||</v>
      </c>
      <c r="AO41" s="26" t="str">
        <f t="shared" si="6"/>
        <v>85% a 100%</v>
      </c>
      <c r="AP41" s="6">
        <v>141334.54000000004</v>
      </c>
      <c r="AQ41" s="6">
        <v>141044.37000000002</v>
      </c>
      <c r="AR41" s="5" t="s">
        <v>1523</v>
      </c>
      <c r="AS41" s="5" t="s">
        <v>1523</v>
      </c>
      <c r="AT41" s="5" t="s">
        <v>1523</v>
      </c>
      <c r="AU41" s="5" t="s">
        <v>1745</v>
      </c>
      <c r="AV41" s="5" t="s">
        <v>649</v>
      </c>
      <c r="AW41" s="5" t="s">
        <v>40</v>
      </c>
      <c r="AX41" s="7">
        <v>44589.440416666701</v>
      </c>
      <c r="AY41" s="10"/>
    </row>
    <row r="42" spans="1:51" s="1" customFormat="1" ht="50" customHeight="1">
      <c r="A42" s="9">
        <v>2021</v>
      </c>
      <c r="B42" s="5" t="s">
        <v>1829</v>
      </c>
      <c r="C42" s="5" t="s">
        <v>2782</v>
      </c>
      <c r="D42" s="5" t="s">
        <v>29</v>
      </c>
      <c r="E42" s="5" t="s">
        <v>2827</v>
      </c>
      <c r="F42" s="5" t="s">
        <v>1631</v>
      </c>
      <c r="G42" s="5" t="s">
        <v>2273</v>
      </c>
      <c r="H42" s="29" t="s">
        <v>2771</v>
      </c>
      <c r="I42" s="5">
        <v>2</v>
      </c>
      <c r="J42" s="4">
        <v>6</v>
      </c>
      <c r="K42" s="5" t="s">
        <v>869</v>
      </c>
      <c r="L42" s="5" t="s">
        <v>2775</v>
      </c>
      <c r="M42" s="4">
        <v>11</v>
      </c>
      <c r="N42" s="5" t="s">
        <v>2176</v>
      </c>
      <c r="O42" s="5" t="s">
        <v>1411</v>
      </c>
      <c r="P42" s="5" t="s">
        <v>314</v>
      </c>
      <c r="Q42" s="6">
        <v>0</v>
      </c>
      <c r="R42" s="6">
        <v>25</v>
      </c>
      <c r="S42" s="6">
        <v>25</v>
      </c>
      <c r="T42" s="6">
        <v>25</v>
      </c>
      <c r="U42" s="6">
        <v>25</v>
      </c>
      <c r="V42" s="6">
        <v>100</v>
      </c>
      <c r="W42" s="6">
        <v>22.46</v>
      </c>
      <c r="X42" s="6">
        <v>22.25</v>
      </c>
      <c r="Y42" s="6">
        <v>28.26</v>
      </c>
      <c r="Z42" s="6">
        <v>27.03</v>
      </c>
      <c r="AA42" s="6">
        <v>100</v>
      </c>
      <c r="AB42" s="21">
        <f t="shared" si="4"/>
        <v>1</v>
      </c>
      <c r="AC42" s="23">
        <f t="shared" si="0"/>
        <v>1</v>
      </c>
      <c r="AD42" s="34">
        <v>1</v>
      </c>
      <c r="AE42" s="34">
        <v>100</v>
      </c>
      <c r="AF42" s="35" t="str">
        <f>REPT("|",Tabla13[[#This Row],[Columna2]])</f>
        <v>||||||||||||||||||||||||||||||||||||||||||||||||||||||||||||||||||||||||||||||||||||||||||||||||||||</v>
      </c>
      <c r="AG42" s="24" t="str">
        <f t="shared" si="1"/>
        <v>85% a 100%</v>
      </c>
      <c r="AH42" s="26" t="str">
        <f t="shared" si="2"/>
        <v>176815590000155</v>
      </c>
      <c r="AI42" s="6">
        <v>439422.36</v>
      </c>
      <c r="AJ42" s="6">
        <v>439422.36</v>
      </c>
      <c r="AK42" s="21">
        <f t="shared" si="5"/>
        <v>1</v>
      </c>
      <c r="AL42" s="33">
        <v>1</v>
      </c>
      <c r="AM42" s="33">
        <f>+Tabla13[[#This Row],[Columna3]]*$AZ$4</f>
        <v>100</v>
      </c>
      <c r="AN42" s="36" t="str">
        <f>REPT("|",Tabla13[[#This Row],[Columna4]])</f>
        <v>||||||||||||||||||||||||||||||||||||||||||||||||||||||||||||||||||||||||||||||||||||||||||||||||||||</v>
      </c>
      <c r="AO42" s="26" t="str">
        <f t="shared" si="6"/>
        <v>85% a 100%</v>
      </c>
      <c r="AP42" s="6">
        <v>439422.36000000004</v>
      </c>
      <c r="AQ42" s="6">
        <v>439422.36000000004</v>
      </c>
      <c r="AR42" s="5" t="s">
        <v>761</v>
      </c>
      <c r="AS42" s="5" t="s">
        <v>1105</v>
      </c>
      <c r="AT42" s="5" t="s">
        <v>1146</v>
      </c>
      <c r="AU42" s="5" t="s">
        <v>1221</v>
      </c>
      <c r="AV42" s="5" t="s">
        <v>649</v>
      </c>
      <c r="AW42" s="5" t="s">
        <v>40</v>
      </c>
      <c r="AX42" s="7">
        <v>44589.443368055603</v>
      </c>
      <c r="AY42" s="10"/>
    </row>
    <row r="43" spans="1:51" s="1" customFormat="1" ht="50" customHeight="1">
      <c r="A43" s="9">
        <v>2021</v>
      </c>
      <c r="B43" s="5" t="s">
        <v>431</v>
      </c>
      <c r="C43" s="5" t="s">
        <v>2782</v>
      </c>
      <c r="D43" s="5" t="s">
        <v>1365</v>
      </c>
      <c r="E43" s="5" t="s">
        <v>2827</v>
      </c>
      <c r="F43" s="5" t="s">
        <v>2219</v>
      </c>
      <c r="G43" s="5" t="s">
        <v>739</v>
      </c>
      <c r="H43" s="29" t="s">
        <v>2770</v>
      </c>
      <c r="I43" s="5">
        <v>3</v>
      </c>
      <c r="J43" s="4">
        <v>7</v>
      </c>
      <c r="K43" s="5" t="s">
        <v>2274</v>
      </c>
      <c r="L43" s="5" t="s">
        <v>2776</v>
      </c>
      <c r="M43" s="4">
        <v>14</v>
      </c>
      <c r="N43" s="5" t="s">
        <v>2573</v>
      </c>
      <c r="O43" s="5" t="s">
        <v>706</v>
      </c>
      <c r="P43" s="5" t="s">
        <v>314</v>
      </c>
      <c r="Q43" s="6">
        <v>0</v>
      </c>
      <c r="R43" s="6">
        <v>25</v>
      </c>
      <c r="S43" s="6">
        <v>25</v>
      </c>
      <c r="T43" s="6">
        <v>25</v>
      </c>
      <c r="U43" s="6">
        <v>25</v>
      </c>
      <c r="V43" s="6">
        <v>100</v>
      </c>
      <c r="W43" s="6">
        <v>25</v>
      </c>
      <c r="X43" s="6">
        <v>22.07</v>
      </c>
      <c r="Y43" s="6">
        <v>21.96</v>
      </c>
      <c r="Z43" s="6">
        <v>25</v>
      </c>
      <c r="AA43" s="6">
        <v>94.03</v>
      </c>
      <c r="AB43" s="21">
        <f t="shared" si="4"/>
        <v>0.94030000000000002</v>
      </c>
      <c r="AC43" s="23">
        <f t="shared" si="0"/>
        <v>0.94030000000000002</v>
      </c>
      <c r="AD43" s="34">
        <v>0.94030000000000002</v>
      </c>
      <c r="AE43" s="34">
        <v>94.03</v>
      </c>
      <c r="AF43" s="35" t="str">
        <f>REPT("|",Tabla13[[#This Row],[Columna2]])</f>
        <v>||||||||||||||||||||||||||||||||||||||||||||||||||||||||||||||||||||||||||||||||||||||||||||||</v>
      </c>
      <c r="AG43" s="24" t="str">
        <f t="shared" si="1"/>
        <v>85% a 100%</v>
      </c>
      <c r="AH43" s="26" t="str">
        <f t="shared" si="2"/>
        <v>176816082000101</v>
      </c>
      <c r="AI43" s="6">
        <v>1411393.2</v>
      </c>
      <c r="AJ43" s="6">
        <v>1293975.49</v>
      </c>
      <c r="AK43" s="21">
        <f t="shared" si="5"/>
        <v>0.91680722990588304</v>
      </c>
      <c r="AL43" s="33">
        <v>0.91680722990588304</v>
      </c>
      <c r="AM43" s="33">
        <f>+Tabla13[[#This Row],[Columna3]]*$AZ$4</f>
        <v>91.680722990588308</v>
      </c>
      <c r="AN43" s="36" t="str">
        <f>REPT("|",Tabla13[[#This Row],[Columna4]])</f>
        <v>|||||||||||||||||||||||||||||||||||||||||||||||||||||||||||||||||||||||||||||||||||||||||||</v>
      </c>
      <c r="AO43" s="26" t="str">
        <f t="shared" si="6"/>
        <v>85% a 100%</v>
      </c>
      <c r="AP43" s="6">
        <v>2877438.87</v>
      </c>
      <c r="AQ43" s="6">
        <v>2743607.96</v>
      </c>
      <c r="AR43" s="5" t="s">
        <v>612</v>
      </c>
      <c r="AS43" s="5" t="s">
        <v>2667</v>
      </c>
      <c r="AT43" s="5" t="s">
        <v>2667</v>
      </c>
      <c r="AU43" s="5" t="s">
        <v>2667</v>
      </c>
      <c r="AV43" s="5" t="s">
        <v>2020</v>
      </c>
      <c r="AW43" s="5" t="s">
        <v>2019</v>
      </c>
      <c r="AX43" s="7">
        <v>44585.500104166698</v>
      </c>
      <c r="AY43" s="10"/>
    </row>
    <row r="44" spans="1:51" s="1" customFormat="1" ht="50" customHeight="1">
      <c r="A44" s="9">
        <v>2021</v>
      </c>
      <c r="B44" s="5" t="s">
        <v>431</v>
      </c>
      <c r="C44" s="5" t="s">
        <v>2782</v>
      </c>
      <c r="D44" s="5" t="s">
        <v>1365</v>
      </c>
      <c r="E44" s="5" t="s">
        <v>2827</v>
      </c>
      <c r="F44" s="5" t="s">
        <v>1631</v>
      </c>
      <c r="G44" s="5" t="s">
        <v>2750</v>
      </c>
      <c r="H44" s="29" t="s">
        <v>2771</v>
      </c>
      <c r="I44" s="5">
        <v>1</v>
      </c>
      <c r="J44" s="4">
        <v>1</v>
      </c>
      <c r="K44" s="5" t="s">
        <v>55</v>
      </c>
      <c r="L44" s="5" t="s">
        <v>2773</v>
      </c>
      <c r="M44" s="4">
        <v>7</v>
      </c>
      <c r="N44" s="5" t="s">
        <v>1817</v>
      </c>
      <c r="O44" s="5" t="s">
        <v>735</v>
      </c>
      <c r="P44" s="5" t="s">
        <v>314</v>
      </c>
      <c r="Q44" s="6">
        <v>0</v>
      </c>
      <c r="R44" s="6">
        <v>15</v>
      </c>
      <c r="S44" s="6">
        <v>30</v>
      </c>
      <c r="T44" s="6">
        <v>30</v>
      </c>
      <c r="U44" s="6">
        <v>25</v>
      </c>
      <c r="V44" s="6">
        <v>100</v>
      </c>
      <c r="W44" s="6">
        <v>14.8</v>
      </c>
      <c r="X44" s="6">
        <v>26.96</v>
      </c>
      <c r="Y44" s="6">
        <v>30</v>
      </c>
      <c r="Z44" s="6">
        <v>23.78</v>
      </c>
      <c r="AA44" s="6">
        <v>95.54</v>
      </c>
      <c r="AB44" s="21">
        <f t="shared" si="4"/>
        <v>0.95540000000000003</v>
      </c>
      <c r="AC44" s="23">
        <f t="shared" si="0"/>
        <v>0.95540000000000003</v>
      </c>
      <c r="AD44" s="34">
        <v>0.95540000000000003</v>
      </c>
      <c r="AE44" s="34">
        <v>95.54</v>
      </c>
      <c r="AF44" s="35" t="str">
        <f>REPT("|",Tabla13[[#This Row],[Columna2]])</f>
        <v>|||||||||||||||||||||||||||||||||||||||||||||||||||||||||||||||||||||||||||||||||||||||||||||||</v>
      </c>
      <c r="AG44" s="24" t="str">
        <f t="shared" si="1"/>
        <v>85% a 100%</v>
      </c>
      <c r="AH44" s="26" t="str">
        <f t="shared" si="2"/>
        <v>176816082000155</v>
      </c>
      <c r="AI44" s="6">
        <v>3759398.25</v>
      </c>
      <c r="AJ44" s="6">
        <v>3329452.65</v>
      </c>
      <c r="AK44" s="21">
        <f t="shared" si="5"/>
        <v>0.88563446290905734</v>
      </c>
      <c r="AL44" s="33">
        <v>0.88563446290905734</v>
      </c>
      <c r="AM44" s="33">
        <f>+Tabla13[[#This Row],[Columna3]]*$AZ$4</f>
        <v>88.563446290905731</v>
      </c>
      <c r="AN44" s="36" t="str">
        <f>REPT("|",Tabla13[[#This Row],[Columna4]])</f>
        <v>||||||||||||||||||||||||||||||||||||||||||||||||||||||||||||||||||||||||||||||||||||||||</v>
      </c>
      <c r="AO44" s="26" t="str">
        <f t="shared" si="6"/>
        <v>85% a 100%</v>
      </c>
      <c r="AP44" s="6">
        <v>2293352.58</v>
      </c>
      <c r="AQ44" s="6">
        <v>1879820.18</v>
      </c>
      <c r="AR44" s="5" t="s">
        <v>1006</v>
      </c>
      <c r="AS44" s="5" t="s">
        <v>300</v>
      </c>
      <c r="AT44" s="5" t="s">
        <v>1935</v>
      </c>
      <c r="AU44" s="5" t="s">
        <v>1819</v>
      </c>
      <c r="AV44" s="5" t="s">
        <v>2020</v>
      </c>
      <c r="AW44" s="5" t="s">
        <v>2019</v>
      </c>
      <c r="AX44" s="7">
        <v>44585.5012615741</v>
      </c>
      <c r="AY44" s="10"/>
    </row>
    <row r="45" spans="1:51" s="1" customFormat="1" ht="50" customHeight="1">
      <c r="A45" s="9">
        <v>2021</v>
      </c>
      <c r="B45" s="5" t="s">
        <v>326</v>
      </c>
      <c r="C45" s="5" t="s">
        <v>2782</v>
      </c>
      <c r="D45" s="5" t="s">
        <v>279</v>
      </c>
      <c r="E45" s="5" t="s">
        <v>2827</v>
      </c>
      <c r="F45" s="5" t="s">
        <v>2219</v>
      </c>
      <c r="G45" s="5" t="s">
        <v>739</v>
      </c>
      <c r="H45" s="29" t="s">
        <v>2770</v>
      </c>
      <c r="I45" s="5">
        <v>3</v>
      </c>
      <c r="J45" s="4">
        <v>7</v>
      </c>
      <c r="K45" s="5" t="s">
        <v>2274</v>
      </c>
      <c r="L45" s="5" t="s">
        <v>2776</v>
      </c>
      <c r="M45" s="4">
        <v>14</v>
      </c>
      <c r="N45" s="5" t="s">
        <v>2573</v>
      </c>
      <c r="O45" s="5" t="s">
        <v>706</v>
      </c>
      <c r="P45" s="5" t="s">
        <v>207</v>
      </c>
      <c r="Q45" s="6">
        <v>0</v>
      </c>
      <c r="R45" s="6">
        <v>25</v>
      </c>
      <c r="S45" s="6">
        <v>25</v>
      </c>
      <c r="T45" s="6">
        <v>25</v>
      </c>
      <c r="U45" s="6">
        <v>25</v>
      </c>
      <c r="V45" s="6">
        <v>100</v>
      </c>
      <c r="W45" s="6">
        <v>25</v>
      </c>
      <c r="X45" s="6">
        <v>25</v>
      </c>
      <c r="Y45" s="6">
        <v>25</v>
      </c>
      <c r="Z45" s="6">
        <v>25</v>
      </c>
      <c r="AA45" s="6">
        <v>100</v>
      </c>
      <c r="AB45" s="21">
        <f t="shared" si="4"/>
        <v>1</v>
      </c>
      <c r="AC45" s="23">
        <f t="shared" si="0"/>
        <v>1</v>
      </c>
      <c r="AD45" s="34">
        <v>1</v>
      </c>
      <c r="AE45" s="34">
        <v>100</v>
      </c>
      <c r="AF45" s="35" t="str">
        <f>REPT("|",Tabla13[[#This Row],[Columna2]])</f>
        <v>||||||||||||||||||||||||||||||||||||||||||||||||||||||||||||||||||||||||||||||||||||||||||||||||||||</v>
      </c>
      <c r="AG45" s="24" t="str">
        <f t="shared" si="1"/>
        <v>85% a 100%</v>
      </c>
      <c r="AH45" s="26" t="str">
        <f t="shared" si="2"/>
        <v>176816341000101</v>
      </c>
      <c r="AI45" s="6">
        <v>3010709.56</v>
      </c>
      <c r="AJ45" s="6">
        <v>2365008.69</v>
      </c>
      <c r="AK45" s="21">
        <f t="shared" si="5"/>
        <v>0.78553199598569046</v>
      </c>
      <c r="AL45" s="33">
        <v>0.78553199598569046</v>
      </c>
      <c r="AM45" s="33">
        <f>+Tabla13[[#This Row],[Columna3]]*$AZ$4</f>
        <v>78.553199598569051</v>
      </c>
      <c r="AN45" s="36" t="str">
        <f>REPT("|",Tabla13[[#This Row],[Columna4]])</f>
        <v>||||||||||||||||||||||||||||||||||||||||||||||||||||||||||||||||||||||||||||||</v>
      </c>
      <c r="AO45" s="26" t="str">
        <f t="shared" si="6"/>
        <v>70% a 84,99%</v>
      </c>
      <c r="AP45" s="6">
        <v>3010709.5600000005</v>
      </c>
      <c r="AQ45" s="6">
        <v>2365008.6900000004</v>
      </c>
      <c r="AR45" s="5" t="s">
        <v>1092</v>
      </c>
      <c r="AS45" s="5" t="s">
        <v>777</v>
      </c>
      <c r="AT45" s="5" t="s">
        <v>2665</v>
      </c>
      <c r="AU45" s="5" t="s">
        <v>1941</v>
      </c>
      <c r="AV45" s="5" t="s">
        <v>1116</v>
      </c>
      <c r="AW45" s="5" t="s">
        <v>343</v>
      </c>
      <c r="AX45" s="7">
        <v>44585.5177430556</v>
      </c>
      <c r="AY45" s="11">
        <v>44582.516006944403</v>
      </c>
    </row>
    <row r="46" spans="1:51" s="1" customFormat="1" ht="50" customHeight="1">
      <c r="A46" s="9">
        <v>2021</v>
      </c>
      <c r="B46" s="5" t="s">
        <v>326</v>
      </c>
      <c r="C46" s="5" t="s">
        <v>2782</v>
      </c>
      <c r="D46" s="5" t="s">
        <v>279</v>
      </c>
      <c r="E46" s="5" t="s">
        <v>2827</v>
      </c>
      <c r="F46" s="5" t="s">
        <v>1631</v>
      </c>
      <c r="G46" s="5" t="s">
        <v>2228</v>
      </c>
      <c r="H46" s="29" t="s">
        <v>2771</v>
      </c>
      <c r="I46" s="5">
        <v>1</v>
      </c>
      <c r="J46" s="4">
        <v>1</v>
      </c>
      <c r="K46" s="5" t="s">
        <v>55</v>
      </c>
      <c r="L46" s="5" t="s">
        <v>2773</v>
      </c>
      <c r="M46" s="4">
        <v>7</v>
      </c>
      <c r="N46" s="5" t="s">
        <v>1817</v>
      </c>
      <c r="O46" s="5" t="s">
        <v>2752</v>
      </c>
      <c r="P46" s="5" t="s">
        <v>488</v>
      </c>
      <c r="Q46" s="6">
        <v>0</v>
      </c>
      <c r="R46" s="6">
        <v>25</v>
      </c>
      <c r="S46" s="6">
        <v>25</v>
      </c>
      <c r="T46" s="6">
        <v>25</v>
      </c>
      <c r="U46" s="6">
        <v>25</v>
      </c>
      <c r="V46" s="6">
        <v>100</v>
      </c>
      <c r="W46" s="6">
        <v>25</v>
      </c>
      <c r="X46" s="6">
        <v>25</v>
      </c>
      <c r="Y46" s="6">
        <v>25</v>
      </c>
      <c r="Z46" s="6">
        <v>25</v>
      </c>
      <c r="AA46" s="6">
        <v>100</v>
      </c>
      <c r="AB46" s="21">
        <f t="shared" si="4"/>
        <v>1</v>
      </c>
      <c r="AC46" s="23">
        <f t="shared" si="0"/>
        <v>1</v>
      </c>
      <c r="AD46" s="34">
        <v>1</v>
      </c>
      <c r="AE46" s="34">
        <v>100</v>
      </c>
      <c r="AF46" s="35" t="str">
        <f>REPT("|",Tabla13[[#This Row],[Columna2]])</f>
        <v>||||||||||||||||||||||||||||||||||||||||||||||||||||||||||||||||||||||||||||||||||||||||||||||||||||</v>
      </c>
      <c r="AG46" s="24" t="str">
        <f t="shared" si="1"/>
        <v>85% a 100%</v>
      </c>
      <c r="AH46" s="26" t="str">
        <f t="shared" si="2"/>
        <v>176816341000155</v>
      </c>
      <c r="AI46" s="6">
        <v>2531813.0499999998</v>
      </c>
      <c r="AJ46" s="6">
        <v>2308903.35</v>
      </c>
      <c r="AK46" s="21">
        <f t="shared" si="5"/>
        <v>0.91195649299619508</v>
      </c>
      <c r="AL46" s="33">
        <v>0.91195649299619508</v>
      </c>
      <c r="AM46" s="33">
        <f>+Tabla13[[#This Row],[Columna3]]*$AZ$4</f>
        <v>91.195649299619504</v>
      </c>
      <c r="AN46" s="36" t="str">
        <f>REPT("|",Tabla13[[#This Row],[Columna4]])</f>
        <v>|||||||||||||||||||||||||||||||||||||||||||||||||||||||||||||||||||||||||||||||||||||||||||</v>
      </c>
      <c r="AO46" s="26" t="str">
        <f t="shared" si="6"/>
        <v>85% a 100%</v>
      </c>
      <c r="AP46" s="6">
        <v>2531813.0500000003</v>
      </c>
      <c r="AQ46" s="6">
        <v>2308903.35</v>
      </c>
      <c r="AR46" s="5" t="s">
        <v>2589</v>
      </c>
      <c r="AS46" s="5" t="s">
        <v>376</v>
      </c>
      <c r="AT46" s="5" t="s">
        <v>324</v>
      </c>
      <c r="AU46" s="5" t="s">
        <v>744</v>
      </c>
      <c r="AV46" s="5" t="s">
        <v>1116</v>
      </c>
      <c r="AW46" s="5" t="s">
        <v>343</v>
      </c>
      <c r="AX46" s="7">
        <v>44586.5237037037</v>
      </c>
      <c r="AY46" s="11">
        <v>44582.521388888897</v>
      </c>
    </row>
    <row r="47" spans="1:51" s="1" customFormat="1" ht="50" customHeight="1">
      <c r="A47" s="9">
        <v>2021</v>
      </c>
      <c r="B47" s="5" t="s">
        <v>1483</v>
      </c>
      <c r="C47" s="5" t="s">
        <v>2782</v>
      </c>
      <c r="D47" s="5" t="s">
        <v>2093</v>
      </c>
      <c r="E47" s="5" t="s">
        <v>2834</v>
      </c>
      <c r="F47" s="5" t="s">
        <v>2219</v>
      </c>
      <c r="G47" s="5" t="s">
        <v>739</v>
      </c>
      <c r="H47" s="29" t="s">
        <v>2770</v>
      </c>
      <c r="I47" s="5">
        <v>3</v>
      </c>
      <c r="J47" s="4">
        <v>7</v>
      </c>
      <c r="K47" s="5" t="s">
        <v>2274</v>
      </c>
      <c r="L47" s="5" t="s">
        <v>2775</v>
      </c>
      <c r="M47" s="4">
        <v>11</v>
      </c>
      <c r="N47" s="5" t="s">
        <v>2176</v>
      </c>
      <c r="O47" s="5" t="s">
        <v>706</v>
      </c>
      <c r="P47" s="5" t="s">
        <v>314</v>
      </c>
      <c r="Q47" s="6">
        <v>97</v>
      </c>
      <c r="R47" s="6">
        <v>15</v>
      </c>
      <c r="S47" s="6">
        <v>30</v>
      </c>
      <c r="T47" s="6">
        <v>35</v>
      </c>
      <c r="U47" s="6">
        <v>20</v>
      </c>
      <c r="V47" s="6">
        <v>100</v>
      </c>
      <c r="W47" s="6">
        <v>19.079999999999998</v>
      </c>
      <c r="X47" s="6">
        <v>25</v>
      </c>
      <c r="Y47" s="6">
        <v>35</v>
      </c>
      <c r="Z47" s="6">
        <v>20</v>
      </c>
      <c r="AA47" s="6">
        <v>99.08</v>
      </c>
      <c r="AB47" s="21">
        <f t="shared" si="4"/>
        <v>0.99080000000000001</v>
      </c>
      <c r="AC47" s="23">
        <f t="shared" si="0"/>
        <v>0.99080000000000001</v>
      </c>
      <c r="AD47" s="34">
        <v>0.99080000000000001</v>
      </c>
      <c r="AE47" s="34">
        <v>99.08</v>
      </c>
      <c r="AF47" s="35" t="str">
        <f>REPT("|",Tabla13[[#This Row],[Columna2]])</f>
        <v>|||||||||||||||||||||||||||||||||||||||||||||||||||||||||||||||||||||||||||||||||||||||||||||||||||</v>
      </c>
      <c r="AG47" s="24" t="str">
        <f t="shared" si="1"/>
        <v>85% a 100%</v>
      </c>
      <c r="AH47" s="26" t="str">
        <f t="shared" si="2"/>
        <v>206001674000101</v>
      </c>
      <c r="AI47" s="6">
        <v>7420552.4100000001</v>
      </c>
      <c r="AJ47" s="6">
        <v>7336034.6900000004</v>
      </c>
      <c r="AK47" s="21">
        <f t="shared" si="5"/>
        <v>0.98861031964600066</v>
      </c>
      <c r="AL47" s="33">
        <v>0.98861031964600066</v>
      </c>
      <c r="AM47" s="33">
        <f>+Tabla13[[#This Row],[Columna3]]*$AZ$4</f>
        <v>98.861031964600059</v>
      </c>
      <c r="AN47" s="36" t="str">
        <f>REPT("|",Tabla13[[#This Row],[Columna4]])</f>
        <v>||||||||||||||||||||||||||||||||||||||||||||||||||||||||||||||||||||||||||||||||||||||||||||||||||</v>
      </c>
      <c r="AO47" s="26" t="str">
        <f t="shared" si="6"/>
        <v>85% a 100%</v>
      </c>
      <c r="AP47" s="6">
        <v>7420552.4100000011</v>
      </c>
      <c r="AQ47" s="6">
        <v>7336034.6900000004</v>
      </c>
      <c r="AR47" s="5" t="s">
        <v>1101</v>
      </c>
      <c r="AS47" s="5" t="s">
        <v>1311</v>
      </c>
      <c r="AT47" s="5" t="s">
        <v>1311</v>
      </c>
      <c r="AU47" s="5" t="s">
        <v>72</v>
      </c>
      <c r="AV47" s="5" t="s">
        <v>691</v>
      </c>
      <c r="AW47" s="5" t="s">
        <v>1550</v>
      </c>
      <c r="AX47" s="7">
        <v>44588.606701388897</v>
      </c>
      <c r="AY47" s="10"/>
    </row>
    <row r="48" spans="1:51" s="1" customFormat="1" ht="50" customHeight="1">
      <c r="A48" s="9">
        <v>2021</v>
      </c>
      <c r="B48" s="5" t="s">
        <v>1483</v>
      </c>
      <c r="C48" s="5" t="s">
        <v>2782</v>
      </c>
      <c r="D48" s="5" t="s">
        <v>2093</v>
      </c>
      <c r="E48" s="5" t="s">
        <v>2834</v>
      </c>
      <c r="F48" s="5" t="s">
        <v>1631</v>
      </c>
      <c r="G48" s="5" t="s">
        <v>468</v>
      </c>
      <c r="H48" s="29" t="s">
        <v>2771</v>
      </c>
      <c r="I48" s="5">
        <v>1</v>
      </c>
      <c r="J48" s="4">
        <v>3</v>
      </c>
      <c r="K48" s="5" t="s">
        <v>2229</v>
      </c>
      <c r="L48" s="5" t="s">
        <v>2775</v>
      </c>
      <c r="M48" s="4">
        <v>11</v>
      </c>
      <c r="N48" s="5" t="s">
        <v>2176</v>
      </c>
      <c r="O48" s="5" t="s">
        <v>26</v>
      </c>
      <c r="P48" s="5" t="s">
        <v>314</v>
      </c>
      <c r="Q48" s="6">
        <v>93</v>
      </c>
      <c r="R48" s="6">
        <v>15</v>
      </c>
      <c r="S48" s="6">
        <v>20</v>
      </c>
      <c r="T48" s="6">
        <v>35</v>
      </c>
      <c r="U48" s="6">
        <v>30</v>
      </c>
      <c r="V48" s="6">
        <v>100</v>
      </c>
      <c r="W48" s="6">
        <v>15.77</v>
      </c>
      <c r="X48" s="6">
        <v>25</v>
      </c>
      <c r="Y48" s="6">
        <v>35</v>
      </c>
      <c r="Z48" s="6">
        <v>23</v>
      </c>
      <c r="AA48" s="6">
        <v>98.77</v>
      </c>
      <c r="AB48" s="21">
        <f t="shared" si="4"/>
        <v>0.98769999999999991</v>
      </c>
      <c r="AC48" s="23">
        <f t="shared" si="0"/>
        <v>0.98769999999999991</v>
      </c>
      <c r="AD48" s="34">
        <v>0.98769999999999991</v>
      </c>
      <c r="AE48" s="34">
        <v>98.77</v>
      </c>
      <c r="AF48" s="35" t="str">
        <f>REPT("|",Tabla13[[#This Row],[Columna2]])</f>
        <v>||||||||||||||||||||||||||||||||||||||||||||||||||||||||||||||||||||||||||||||||||||||||||||||||||</v>
      </c>
      <c r="AG48" s="24" t="str">
        <f t="shared" si="1"/>
        <v>85% a 100%</v>
      </c>
      <c r="AH48" s="26" t="str">
        <f t="shared" si="2"/>
        <v>206001674000155</v>
      </c>
      <c r="AI48" s="6">
        <v>2345288.7000000002</v>
      </c>
      <c r="AJ48" s="6">
        <v>2309433.96</v>
      </c>
      <c r="AK48" s="21">
        <f t="shared" si="5"/>
        <v>0.98471201434603761</v>
      </c>
      <c r="AL48" s="33">
        <v>0.98471201434603761</v>
      </c>
      <c r="AM48" s="33">
        <f>+Tabla13[[#This Row],[Columna3]]*$AZ$4</f>
        <v>98.471201434603756</v>
      </c>
      <c r="AN48" s="36" t="str">
        <f>REPT("|",Tabla13[[#This Row],[Columna4]])</f>
        <v>||||||||||||||||||||||||||||||||||||||||||||||||||||||||||||||||||||||||||||||||||||||||||||||||||</v>
      </c>
      <c r="AO48" s="26" t="str">
        <f t="shared" si="6"/>
        <v>85% a 100%</v>
      </c>
      <c r="AP48" s="6">
        <v>2345288.7000000002</v>
      </c>
      <c r="AQ48" s="6">
        <v>2309433.9599999995</v>
      </c>
      <c r="AR48" s="5" t="s">
        <v>37</v>
      </c>
      <c r="AS48" s="5" t="s">
        <v>811</v>
      </c>
      <c r="AT48" s="5" t="s">
        <v>259</v>
      </c>
      <c r="AU48" s="5" t="s">
        <v>1917</v>
      </c>
      <c r="AV48" s="5" t="s">
        <v>691</v>
      </c>
      <c r="AW48" s="5" t="s">
        <v>1550</v>
      </c>
      <c r="AX48" s="7">
        <v>44588.610104166699</v>
      </c>
      <c r="AY48" s="10"/>
    </row>
    <row r="49" spans="1:51" s="1" customFormat="1" ht="50" customHeight="1">
      <c r="A49" s="9">
        <v>2021</v>
      </c>
      <c r="B49" s="5" t="s">
        <v>165</v>
      </c>
      <c r="C49" s="5" t="s">
        <v>2782</v>
      </c>
      <c r="D49" s="5" t="s">
        <v>1973</v>
      </c>
      <c r="E49" s="5" t="s">
        <v>2827</v>
      </c>
      <c r="F49" s="5" t="s">
        <v>2219</v>
      </c>
      <c r="G49" s="5" t="s">
        <v>739</v>
      </c>
      <c r="H49" s="29" t="s">
        <v>2770</v>
      </c>
      <c r="I49" s="5">
        <v>3</v>
      </c>
      <c r="J49" s="4">
        <v>7</v>
      </c>
      <c r="K49" s="5" t="s">
        <v>2274</v>
      </c>
      <c r="L49" s="5" t="s">
        <v>2776</v>
      </c>
      <c r="M49" s="4">
        <v>14</v>
      </c>
      <c r="N49" s="5" t="s">
        <v>2573</v>
      </c>
      <c r="O49" s="5" t="s">
        <v>531</v>
      </c>
      <c r="P49" s="5" t="s">
        <v>314</v>
      </c>
      <c r="Q49" s="6">
        <v>0</v>
      </c>
      <c r="R49" s="6">
        <v>25</v>
      </c>
      <c r="S49" s="6">
        <v>25</v>
      </c>
      <c r="T49" s="6">
        <v>25</v>
      </c>
      <c r="U49" s="6">
        <v>25</v>
      </c>
      <c r="V49" s="6">
        <v>100</v>
      </c>
      <c r="W49" s="6">
        <v>25</v>
      </c>
      <c r="X49" s="6">
        <v>25</v>
      </c>
      <c r="Y49" s="6">
        <v>25</v>
      </c>
      <c r="Z49" s="6">
        <v>25</v>
      </c>
      <c r="AA49" s="6">
        <v>100</v>
      </c>
      <c r="AB49" s="21">
        <f t="shared" si="4"/>
        <v>1</v>
      </c>
      <c r="AC49" s="23">
        <f t="shared" si="0"/>
        <v>1</v>
      </c>
      <c r="AD49" s="34">
        <v>1</v>
      </c>
      <c r="AE49" s="34">
        <v>100</v>
      </c>
      <c r="AF49" s="35" t="str">
        <f>REPT("|",Tabla13[[#This Row],[Columna2]])</f>
        <v>||||||||||||||||||||||||||||||||||||||||||||||||||||||||||||||||||||||||||||||||||||||||||||||||||||</v>
      </c>
      <c r="AG49" s="24" t="str">
        <f t="shared" si="1"/>
        <v>85% a 100%</v>
      </c>
      <c r="AH49" s="26" t="str">
        <f t="shared" si="2"/>
        <v>176814772000101</v>
      </c>
      <c r="AI49" s="6">
        <v>7620544.25</v>
      </c>
      <c r="AJ49" s="6">
        <v>6974508.6799999997</v>
      </c>
      <c r="AK49" s="21">
        <f t="shared" si="5"/>
        <v>0.91522448413051338</v>
      </c>
      <c r="AL49" s="33">
        <v>0.91522448413051338</v>
      </c>
      <c r="AM49" s="33">
        <f>+Tabla13[[#This Row],[Columna3]]*$AZ$4</f>
        <v>91.522448413051336</v>
      </c>
      <c r="AN49" s="36" t="str">
        <f>REPT("|",Tabla13[[#This Row],[Columna4]])</f>
        <v>|||||||||||||||||||||||||||||||||||||||||||||||||||||||||||||||||||||||||||||||||||||||||||</v>
      </c>
      <c r="AO49" s="26" t="str">
        <f t="shared" si="6"/>
        <v>85% a 100%</v>
      </c>
      <c r="AP49" s="6">
        <v>7620544.25</v>
      </c>
      <c r="AQ49" s="6">
        <v>6974508.6800000006</v>
      </c>
      <c r="AR49" s="5" t="s">
        <v>1128</v>
      </c>
      <c r="AS49" s="5" t="s">
        <v>2081</v>
      </c>
      <c r="AT49" s="5" t="s">
        <v>1494</v>
      </c>
      <c r="AU49" s="5" t="s">
        <v>1441</v>
      </c>
      <c r="AV49" s="5" t="s">
        <v>388</v>
      </c>
      <c r="AW49" s="5" t="s">
        <v>238</v>
      </c>
      <c r="AX49" s="7">
        <v>44592.718495370398</v>
      </c>
      <c r="AY49" s="10"/>
    </row>
    <row r="50" spans="1:51" s="1" customFormat="1" ht="50" customHeight="1">
      <c r="A50" s="9">
        <v>2021</v>
      </c>
      <c r="B50" s="5" t="s">
        <v>62</v>
      </c>
      <c r="C50" s="5" t="s">
        <v>2782</v>
      </c>
      <c r="D50" s="5" t="s">
        <v>686</v>
      </c>
      <c r="E50" s="5" t="s">
        <v>2827</v>
      </c>
      <c r="F50" s="5" t="s">
        <v>2219</v>
      </c>
      <c r="G50" s="5" t="s">
        <v>739</v>
      </c>
      <c r="H50" s="29" t="s">
        <v>2770</v>
      </c>
      <c r="I50" s="5">
        <v>3</v>
      </c>
      <c r="J50" s="4">
        <v>7</v>
      </c>
      <c r="K50" s="5" t="s">
        <v>2274</v>
      </c>
      <c r="L50" s="5" t="s">
        <v>2776</v>
      </c>
      <c r="M50" s="4">
        <v>14</v>
      </c>
      <c r="N50" s="5" t="s">
        <v>2573</v>
      </c>
      <c r="O50" s="5" t="s">
        <v>706</v>
      </c>
      <c r="P50" s="5" t="s">
        <v>314</v>
      </c>
      <c r="Q50" s="6">
        <v>100</v>
      </c>
      <c r="R50" s="6">
        <v>25</v>
      </c>
      <c r="S50" s="6">
        <v>25</v>
      </c>
      <c r="T50" s="6">
        <v>25</v>
      </c>
      <c r="U50" s="6">
        <v>25</v>
      </c>
      <c r="V50" s="6">
        <v>100</v>
      </c>
      <c r="W50" s="6">
        <v>25</v>
      </c>
      <c r="X50" s="6">
        <v>25</v>
      </c>
      <c r="Y50" s="6">
        <v>25</v>
      </c>
      <c r="Z50" s="6">
        <v>25</v>
      </c>
      <c r="AA50" s="6">
        <v>100</v>
      </c>
      <c r="AB50" s="21">
        <f t="shared" si="4"/>
        <v>1</v>
      </c>
      <c r="AC50" s="23">
        <f t="shared" si="0"/>
        <v>1</v>
      </c>
      <c r="AD50" s="34">
        <v>1</v>
      </c>
      <c r="AE50" s="34">
        <v>100</v>
      </c>
      <c r="AF50" s="35" t="str">
        <f>REPT("|",Tabla13[[#This Row],[Columna2]])</f>
        <v>||||||||||||||||||||||||||||||||||||||||||||||||||||||||||||||||||||||||||||||||||||||||||||||||||||</v>
      </c>
      <c r="AG50" s="24" t="str">
        <f t="shared" si="1"/>
        <v>85% a 100%</v>
      </c>
      <c r="AH50" s="26" t="str">
        <f t="shared" si="2"/>
        <v>176817461000101</v>
      </c>
      <c r="AI50" s="6">
        <v>1626193.97</v>
      </c>
      <c r="AJ50" s="6">
        <v>1617197.34</v>
      </c>
      <c r="AK50" s="21">
        <f t="shared" si="5"/>
        <v>0.99446767718613549</v>
      </c>
      <c r="AL50" s="33">
        <v>0.99446767718613549</v>
      </c>
      <c r="AM50" s="33">
        <f>+Tabla13[[#This Row],[Columna3]]*$AZ$4</f>
        <v>99.446767718613543</v>
      </c>
      <c r="AN50" s="36" t="str">
        <f>REPT("|",Tabla13[[#This Row],[Columna4]])</f>
        <v>|||||||||||||||||||||||||||||||||||||||||||||||||||||||||||||||||||||||||||||||||||||||||||||||||||</v>
      </c>
      <c r="AO50" s="26" t="str">
        <f t="shared" si="6"/>
        <v>85% a 100%</v>
      </c>
      <c r="AP50" s="6">
        <v>1626193.9700000002</v>
      </c>
      <c r="AQ50" s="6">
        <v>1617197.34</v>
      </c>
      <c r="AR50" s="5" t="s">
        <v>1723</v>
      </c>
      <c r="AS50" s="5" t="s">
        <v>2522</v>
      </c>
      <c r="AT50" s="5" t="s">
        <v>2522</v>
      </c>
      <c r="AU50" s="5" t="s">
        <v>2522</v>
      </c>
      <c r="AV50" s="5" t="s">
        <v>1923</v>
      </c>
      <c r="AW50" s="5" t="s">
        <v>2469</v>
      </c>
      <c r="AX50" s="7">
        <v>44592.537407407399</v>
      </c>
      <c r="AY50" s="11">
        <v>44592.536863425899</v>
      </c>
    </row>
    <row r="51" spans="1:51" s="1" customFormat="1" ht="50" customHeight="1">
      <c r="A51" s="9">
        <v>2021</v>
      </c>
      <c r="B51" s="5" t="s">
        <v>62</v>
      </c>
      <c r="C51" s="5" t="s">
        <v>2782</v>
      </c>
      <c r="D51" s="5" t="s">
        <v>686</v>
      </c>
      <c r="E51" s="5" t="s">
        <v>2827</v>
      </c>
      <c r="F51" s="5" t="s">
        <v>1631</v>
      </c>
      <c r="G51" s="5" t="s">
        <v>1350</v>
      </c>
      <c r="H51" s="29" t="s">
        <v>2771</v>
      </c>
      <c r="I51" s="5">
        <v>1</v>
      </c>
      <c r="J51" s="4">
        <v>2</v>
      </c>
      <c r="K51" s="5" t="s">
        <v>2478</v>
      </c>
      <c r="L51" s="5" t="s">
        <v>2773</v>
      </c>
      <c r="M51" s="4">
        <v>7</v>
      </c>
      <c r="N51" s="5" t="s">
        <v>1817</v>
      </c>
      <c r="O51" s="5" t="s">
        <v>1992</v>
      </c>
      <c r="P51" s="5" t="s">
        <v>314</v>
      </c>
      <c r="Q51" s="6">
        <v>100</v>
      </c>
      <c r="R51" s="6">
        <v>25</v>
      </c>
      <c r="S51" s="6">
        <v>25</v>
      </c>
      <c r="T51" s="6">
        <v>25</v>
      </c>
      <c r="U51" s="6">
        <v>25</v>
      </c>
      <c r="V51" s="6">
        <v>100</v>
      </c>
      <c r="W51" s="6">
        <v>25</v>
      </c>
      <c r="X51" s="6">
        <v>25</v>
      </c>
      <c r="Y51" s="6">
        <v>25</v>
      </c>
      <c r="Z51" s="6">
        <v>25</v>
      </c>
      <c r="AA51" s="6">
        <v>100</v>
      </c>
      <c r="AB51" s="21">
        <f t="shared" si="4"/>
        <v>1</v>
      </c>
      <c r="AC51" s="23">
        <f t="shared" si="0"/>
        <v>1</v>
      </c>
      <c r="AD51" s="34">
        <v>1</v>
      </c>
      <c r="AE51" s="34">
        <v>100</v>
      </c>
      <c r="AF51" s="35" t="str">
        <f>REPT("|",Tabla13[[#This Row],[Columna2]])</f>
        <v>||||||||||||||||||||||||||||||||||||||||||||||||||||||||||||||||||||||||||||||||||||||||||||||||||||</v>
      </c>
      <c r="AG51" s="24" t="str">
        <f t="shared" si="1"/>
        <v>85% a 100%</v>
      </c>
      <c r="AH51" s="26" t="str">
        <f t="shared" si="2"/>
        <v>176817461000155</v>
      </c>
      <c r="AI51" s="6">
        <v>1139343.27</v>
      </c>
      <c r="AJ51" s="6">
        <v>1137671.3</v>
      </c>
      <c r="AK51" s="21">
        <f t="shared" si="5"/>
        <v>0.99853251426148326</v>
      </c>
      <c r="AL51" s="33">
        <v>0.99853251426148326</v>
      </c>
      <c r="AM51" s="33">
        <f>+Tabla13[[#This Row],[Columna3]]*$AZ$4</f>
        <v>99.853251426148333</v>
      </c>
      <c r="AN51" s="36" t="str">
        <f>REPT("|",Tabla13[[#This Row],[Columna4]])</f>
        <v>|||||||||||||||||||||||||||||||||||||||||||||||||||||||||||||||||||||||||||||||||||||||||||||||||||</v>
      </c>
      <c r="AO51" s="26" t="str">
        <f t="shared" si="6"/>
        <v>85% a 100%</v>
      </c>
      <c r="AP51" s="6">
        <v>1139343.2700000003</v>
      </c>
      <c r="AQ51" s="6">
        <v>1137671.3000000003</v>
      </c>
      <c r="AR51" s="5" t="s">
        <v>1898</v>
      </c>
      <c r="AS51" s="5" t="s">
        <v>2078</v>
      </c>
      <c r="AT51" s="5" t="s">
        <v>591</v>
      </c>
      <c r="AU51" s="5" t="s">
        <v>1466</v>
      </c>
      <c r="AV51" s="5" t="s">
        <v>1923</v>
      </c>
      <c r="AW51" s="5" t="s">
        <v>2469</v>
      </c>
      <c r="AX51" s="7">
        <v>44592.5375347222</v>
      </c>
      <c r="AY51" s="10"/>
    </row>
    <row r="52" spans="1:51" s="1" customFormat="1" ht="50" customHeight="1">
      <c r="A52" s="9">
        <v>2021</v>
      </c>
      <c r="B52" s="5" t="s">
        <v>1658</v>
      </c>
      <c r="C52" s="5" t="s">
        <v>2782</v>
      </c>
      <c r="D52" s="5" t="s">
        <v>418</v>
      </c>
      <c r="E52" s="5" t="s">
        <v>2827</v>
      </c>
      <c r="F52" s="5" t="s">
        <v>2219</v>
      </c>
      <c r="G52" s="5" t="s">
        <v>739</v>
      </c>
      <c r="H52" s="29" t="s">
        <v>2770</v>
      </c>
      <c r="I52" s="5">
        <v>3</v>
      </c>
      <c r="J52" s="4">
        <v>7</v>
      </c>
      <c r="K52" s="5" t="s">
        <v>2274</v>
      </c>
      <c r="L52" s="5" t="s">
        <v>2776</v>
      </c>
      <c r="M52" s="4">
        <v>14</v>
      </c>
      <c r="N52" s="5" t="s">
        <v>2573</v>
      </c>
      <c r="O52" s="5" t="s">
        <v>531</v>
      </c>
      <c r="P52" s="5" t="s">
        <v>314</v>
      </c>
      <c r="Q52" s="6">
        <v>0</v>
      </c>
      <c r="R52" s="6">
        <v>25</v>
      </c>
      <c r="S52" s="6">
        <v>25</v>
      </c>
      <c r="T52" s="6">
        <v>25</v>
      </c>
      <c r="U52" s="6">
        <v>25</v>
      </c>
      <c r="V52" s="6">
        <v>100</v>
      </c>
      <c r="W52" s="6">
        <v>25</v>
      </c>
      <c r="X52" s="6">
        <v>25</v>
      </c>
      <c r="Y52" s="6">
        <v>25</v>
      </c>
      <c r="Z52" s="6">
        <v>25</v>
      </c>
      <c r="AA52" s="6">
        <v>100</v>
      </c>
      <c r="AB52" s="21">
        <f t="shared" si="4"/>
        <v>1</v>
      </c>
      <c r="AC52" s="23">
        <f t="shared" si="0"/>
        <v>1</v>
      </c>
      <c r="AD52" s="34">
        <v>1</v>
      </c>
      <c r="AE52" s="34">
        <v>100</v>
      </c>
      <c r="AF52" s="35" t="str">
        <f>REPT("|",Tabla13[[#This Row],[Columna2]])</f>
        <v>||||||||||||||||||||||||||||||||||||||||||||||||||||||||||||||||||||||||||||||||||||||||||||||||||||</v>
      </c>
      <c r="AG52" s="24" t="str">
        <f t="shared" si="1"/>
        <v>85% a 100%</v>
      </c>
      <c r="AH52" s="26" t="str">
        <f t="shared" si="2"/>
        <v>176816066000101</v>
      </c>
      <c r="AI52" s="6">
        <v>501029.71</v>
      </c>
      <c r="AJ52" s="6">
        <v>500990.88</v>
      </c>
      <c r="AK52" s="21">
        <f t="shared" si="5"/>
        <v>0.99992249960586166</v>
      </c>
      <c r="AL52" s="33">
        <v>0.99992249960586166</v>
      </c>
      <c r="AM52" s="33">
        <f>+Tabla13[[#This Row],[Columna3]]*$AZ$4</f>
        <v>99.992249960586165</v>
      </c>
      <c r="AN52" s="36" t="str">
        <f>REPT("|",Tabla13[[#This Row],[Columna4]])</f>
        <v>|||||||||||||||||||||||||||||||||||||||||||||||||||||||||||||||||||||||||||||||||||||||||||||||||||</v>
      </c>
      <c r="AO52" s="26" t="str">
        <f t="shared" si="6"/>
        <v>85% a 100%</v>
      </c>
      <c r="AP52" s="6">
        <v>501029.70999999996</v>
      </c>
      <c r="AQ52" s="6">
        <v>500990.88</v>
      </c>
      <c r="AR52" s="5" t="s">
        <v>210</v>
      </c>
      <c r="AS52" s="5" t="s">
        <v>1009</v>
      </c>
      <c r="AT52" s="5" t="s">
        <v>2625</v>
      </c>
      <c r="AU52" s="5" t="s">
        <v>1329</v>
      </c>
      <c r="AV52" s="5" t="s">
        <v>677</v>
      </c>
      <c r="AW52" s="5" t="s">
        <v>867</v>
      </c>
      <c r="AX52" s="7">
        <v>44582.526655092603</v>
      </c>
      <c r="AY52" s="10"/>
    </row>
    <row r="53" spans="1:51" s="1" customFormat="1" ht="50" customHeight="1">
      <c r="A53" s="9">
        <v>2021</v>
      </c>
      <c r="B53" s="5" t="s">
        <v>1658</v>
      </c>
      <c r="C53" s="5" t="s">
        <v>2782</v>
      </c>
      <c r="D53" s="5" t="s">
        <v>418</v>
      </c>
      <c r="E53" s="5" t="s">
        <v>2827</v>
      </c>
      <c r="F53" s="5" t="s">
        <v>1631</v>
      </c>
      <c r="G53" s="5" t="s">
        <v>938</v>
      </c>
      <c r="H53" s="29" t="s">
        <v>2771</v>
      </c>
      <c r="I53" s="5">
        <v>3</v>
      </c>
      <c r="J53" s="4">
        <v>7</v>
      </c>
      <c r="K53" s="5" t="s">
        <v>2274</v>
      </c>
      <c r="L53" s="5" t="s">
        <v>2776</v>
      </c>
      <c r="M53" s="4">
        <v>14</v>
      </c>
      <c r="N53" s="5" t="s">
        <v>2573</v>
      </c>
      <c r="O53" s="5" t="s">
        <v>2279</v>
      </c>
      <c r="P53" s="5" t="s">
        <v>1233</v>
      </c>
      <c r="Q53" s="6">
        <v>0</v>
      </c>
      <c r="R53" s="6">
        <v>59</v>
      </c>
      <c r="S53" s="6">
        <v>67</v>
      </c>
      <c r="T53" s="6">
        <v>69</v>
      </c>
      <c r="U53" s="6">
        <v>69</v>
      </c>
      <c r="V53" s="6">
        <v>264</v>
      </c>
      <c r="W53" s="6">
        <v>59</v>
      </c>
      <c r="X53" s="6">
        <v>67</v>
      </c>
      <c r="Y53" s="6">
        <v>69</v>
      </c>
      <c r="Z53" s="6">
        <v>69</v>
      </c>
      <c r="AA53" s="6">
        <v>264</v>
      </c>
      <c r="AB53" s="21">
        <f t="shared" si="4"/>
        <v>1</v>
      </c>
      <c r="AC53" s="23">
        <f t="shared" si="0"/>
        <v>1</v>
      </c>
      <c r="AD53" s="34">
        <v>1</v>
      </c>
      <c r="AE53" s="34">
        <v>100</v>
      </c>
      <c r="AF53" s="35" t="str">
        <f>REPT("|",Tabla13[[#This Row],[Columna2]])</f>
        <v>||||||||||||||||||||||||||||||||||||||||||||||||||||||||||||||||||||||||||||||||||||||||||||||||||||</v>
      </c>
      <c r="AG53" s="24" t="str">
        <f t="shared" si="1"/>
        <v>85% a 100%</v>
      </c>
      <c r="AH53" s="26" t="str">
        <f t="shared" si="2"/>
        <v>176816066000155</v>
      </c>
      <c r="AI53" s="6">
        <v>522388.74</v>
      </c>
      <c r="AJ53" s="6">
        <v>522388.74</v>
      </c>
      <c r="AK53" s="21">
        <f t="shared" si="5"/>
        <v>1</v>
      </c>
      <c r="AL53" s="33">
        <v>1</v>
      </c>
      <c r="AM53" s="33">
        <f>+Tabla13[[#This Row],[Columna3]]*$AZ$4</f>
        <v>100</v>
      </c>
      <c r="AN53" s="36" t="str">
        <f>REPT("|",Tabla13[[#This Row],[Columna4]])</f>
        <v>||||||||||||||||||||||||||||||||||||||||||||||||||||||||||||||||||||||||||||||||||||||||||||||||||||</v>
      </c>
      <c r="AO53" s="26" t="str">
        <f t="shared" si="6"/>
        <v>85% a 100%</v>
      </c>
      <c r="AP53" s="6">
        <v>522388.73999999993</v>
      </c>
      <c r="AQ53" s="6">
        <v>522388.73999999993</v>
      </c>
      <c r="AR53" s="5" t="s">
        <v>819</v>
      </c>
      <c r="AS53" s="5" t="s">
        <v>434</v>
      </c>
      <c r="AT53" s="5" t="s">
        <v>2437</v>
      </c>
      <c r="AU53" s="5" t="s">
        <v>144</v>
      </c>
      <c r="AV53" s="5" t="s">
        <v>677</v>
      </c>
      <c r="AW53" s="5" t="s">
        <v>867</v>
      </c>
      <c r="AX53" s="7">
        <v>44582.533379629604</v>
      </c>
      <c r="AY53" s="10"/>
    </row>
    <row r="54" spans="1:51" s="1" customFormat="1" ht="50" customHeight="1">
      <c r="A54" s="9">
        <v>2021</v>
      </c>
      <c r="B54" s="5" t="s">
        <v>2263</v>
      </c>
      <c r="C54" s="5" t="s">
        <v>2782</v>
      </c>
      <c r="D54" s="5" t="s">
        <v>863</v>
      </c>
      <c r="E54" s="5" t="s">
        <v>2827</v>
      </c>
      <c r="F54" s="5" t="s">
        <v>2219</v>
      </c>
      <c r="G54" s="5" t="s">
        <v>739</v>
      </c>
      <c r="H54" s="29" t="s">
        <v>2770</v>
      </c>
      <c r="I54" s="5">
        <v>3</v>
      </c>
      <c r="J54" s="4">
        <v>7</v>
      </c>
      <c r="K54" s="5" t="s">
        <v>2274</v>
      </c>
      <c r="L54" s="5" t="s">
        <v>2776</v>
      </c>
      <c r="M54" s="4">
        <v>14</v>
      </c>
      <c r="N54" s="5" t="s">
        <v>2573</v>
      </c>
      <c r="O54" s="5" t="s">
        <v>706</v>
      </c>
      <c r="P54" s="5" t="s">
        <v>207</v>
      </c>
      <c r="Q54" s="6">
        <v>97.91</v>
      </c>
      <c r="R54" s="6">
        <v>25</v>
      </c>
      <c r="S54" s="6">
        <v>25</v>
      </c>
      <c r="T54" s="6">
        <v>25</v>
      </c>
      <c r="U54" s="6">
        <v>25</v>
      </c>
      <c r="V54" s="6">
        <v>100</v>
      </c>
      <c r="W54" s="6">
        <v>20.89</v>
      </c>
      <c r="X54" s="6">
        <v>22.3</v>
      </c>
      <c r="Y54" s="6">
        <v>23.91</v>
      </c>
      <c r="Z54" s="6">
        <v>31.71</v>
      </c>
      <c r="AA54" s="6">
        <v>98.81</v>
      </c>
      <c r="AB54" s="21">
        <f t="shared" si="4"/>
        <v>0.98809999999999998</v>
      </c>
      <c r="AC54" s="23">
        <f t="shared" si="0"/>
        <v>0.98809999999999998</v>
      </c>
      <c r="AD54" s="34">
        <v>0.98809999999999998</v>
      </c>
      <c r="AE54" s="34">
        <v>98.81</v>
      </c>
      <c r="AF54" s="35" t="str">
        <f>REPT("|",Tabla13[[#This Row],[Columna2]])</f>
        <v>||||||||||||||||||||||||||||||||||||||||||||||||||||||||||||||||||||||||||||||||||||||||||||||||||</v>
      </c>
      <c r="AG54" s="24" t="str">
        <f t="shared" si="1"/>
        <v>85% a 100%</v>
      </c>
      <c r="AH54" s="26" t="str">
        <f t="shared" si="2"/>
        <v>176805315000101</v>
      </c>
      <c r="AI54" s="6">
        <v>851717.98</v>
      </c>
      <c r="AJ54" s="6">
        <v>841035.95</v>
      </c>
      <c r="AK54" s="21">
        <f t="shared" si="5"/>
        <v>0.98745825466781856</v>
      </c>
      <c r="AL54" s="33">
        <v>0.98745825466781856</v>
      </c>
      <c r="AM54" s="33">
        <f>+Tabla13[[#This Row],[Columna3]]*$AZ$4</f>
        <v>98.745825466781852</v>
      </c>
      <c r="AN54" s="36" t="str">
        <f>REPT("|",Tabla13[[#This Row],[Columna4]])</f>
        <v>||||||||||||||||||||||||||||||||||||||||||||||||||||||||||||||||||||||||||||||||||||||||||||||||||</v>
      </c>
      <c r="AO54" s="26" t="str">
        <f t="shared" si="6"/>
        <v>85% a 100%</v>
      </c>
      <c r="AP54" s="6">
        <v>851717.9800000001</v>
      </c>
      <c r="AQ54" s="6">
        <v>841035.95000000007</v>
      </c>
      <c r="AR54" s="5" t="s">
        <v>493</v>
      </c>
      <c r="AS54" s="5" t="s">
        <v>493</v>
      </c>
      <c r="AT54" s="5" t="s">
        <v>493</v>
      </c>
      <c r="AU54" s="5" t="s">
        <v>1510</v>
      </c>
      <c r="AV54" s="5" t="s">
        <v>741</v>
      </c>
      <c r="AW54" s="5" t="s">
        <v>987</v>
      </c>
      <c r="AX54" s="7">
        <v>44589.475405092599</v>
      </c>
      <c r="AY54" s="10"/>
    </row>
    <row r="55" spans="1:51" s="1" customFormat="1" ht="50" customHeight="1">
      <c r="A55" s="9">
        <v>2021</v>
      </c>
      <c r="B55" s="5" t="s">
        <v>2263</v>
      </c>
      <c r="C55" s="5" t="s">
        <v>2782</v>
      </c>
      <c r="D55" s="5" t="s">
        <v>863</v>
      </c>
      <c r="E55" s="5" t="s">
        <v>2827</v>
      </c>
      <c r="F55" s="5" t="s">
        <v>2645</v>
      </c>
      <c r="G55" s="5" t="s">
        <v>2135</v>
      </c>
      <c r="H55" s="29" t="s">
        <v>2771</v>
      </c>
      <c r="I55" s="5">
        <v>1</v>
      </c>
      <c r="J55" s="4">
        <v>1</v>
      </c>
      <c r="K55" s="5" t="s">
        <v>55</v>
      </c>
      <c r="L55" s="5" t="s">
        <v>2773</v>
      </c>
      <c r="M55" s="4">
        <v>5</v>
      </c>
      <c r="N55" s="5" t="s">
        <v>1388</v>
      </c>
      <c r="O55" s="5" t="s">
        <v>1005</v>
      </c>
      <c r="P55" s="5" t="s">
        <v>365</v>
      </c>
      <c r="Q55" s="6">
        <v>3167</v>
      </c>
      <c r="R55" s="6">
        <v>439</v>
      </c>
      <c r="S55" s="6">
        <v>400</v>
      </c>
      <c r="T55" s="6">
        <v>400</v>
      </c>
      <c r="U55" s="6">
        <v>400</v>
      </c>
      <c r="V55" s="6">
        <v>1639</v>
      </c>
      <c r="W55" s="6">
        <v>439</v>
      </c>
      <c r="X55" s="6">
        <v>428</v>
      </c>
      <c r="Y55" s="6">
        <v>677</v>
      </c>
      <c r="Z55" s="6">
        <v>458</v>
      </c>
      <c r="AA55" s="6">
        <v>2002</v>
      </c>
      <c r="AB55" s="21">
        <f t="shared" si="4"/>
        <v>1.2214765100671141</v>
      </c>
      <c r="AC55" s="23">
        <f t="shared" si="0"/>
        <v>1</v>
      </c>
      <c r="AD55" s="34">
        <v>1</v>
      </c>
      <c r="AE55" s="34">
        <v>100</v>
      </c>
      <c r="AF55" s="35" t="str">
        <f>REPT("|",Tabla13[[#This Row],[Columna2]])</f>
        <v>||||||||||||||||||||||||||||||||||||||||||||||||||||||||||||||||||||||||||||||||||||||||||||||||||||</v>
      </c>
      <c r="AG55" s="24" t="str">
        <f t="shared" si="1"/>
        <v>85% a 100%</v>
      </c>
      <c r="AH55" s="26" t="str">
        <f t="shared" si="2"/>
        <v>176805315000187</v>
      </c>
      <c r="AI55" s="6">
        <v>797453.06</v>
      </c>
      <c r="AJ55" s="6">
        <v>797453.06</v>
      </c>
      <c r="AK55" s="21">
        <f t="shared" si="5"/>
        <v>1</v>
      </c>
      <c r="AL55" s="33">
        <v>1</v>
      </c>
      <c r="AM55" s="33">
        <f>+Tabla13[[#This Row],[Columna3]]*$AZ$4</f>
        <v>100</v>
      </c>
      <c r="AN55" s="36" t="str">
        <f>REPT("|",Tabla13[[#This Row],[Columna4]])</f>
        <v>||||||||||||||||||||||||||||||||||||||||||||||||||||||||||||||||||||||||||||||||||||||||||||||||||||</v>
      </c>
      <c r="AO55" s="26" t="str">
        <f t="shared" si="6"/>
        <v>85% a 100%</v>
      </c>
      <c r="AP55" s="6">
        <v>797453.05999999994</v>
      </c>
      <c r="AQ55" s="6">
        <v>797453.05999999994</v>
      </c>
      <c r="AR55" s="5" t="s">
        <v>2544</v>
      </c>
      <c r="AS55" s="5" t="s">
        <v>2544</v>
      </c>
      <c r="AT55" s="5" t="s">
        <v>1778</v>
      </c>
      <c r="AU55" s="5" t="s">
        <v>420</v>
      </c>
      <c r="AV55" s="5" t="s">
        <v>741</v>
      </c>
      <c r="AW55" s="5" t="s">
        <v>987</v>
      </c>
      <c r="AX55" s="7">
        <v>44589.479201388902</v>
      </c>
      <c r="AY55" s="10"/>
    </row>
    <row r="56" spans="1:51" s="1" customFormat="1" ht="50" customHeight="1">
      <c r="A56" s="9">
        <v>2021</v>
      </c>
      <c r="B56" s="5" t="s">
        <v>1647</v>
      </c>
      <c r="C56" s="5" t="s">
        <v>2782</v>
      </c>
      <c r="D56" s="5" t="s">
        <v>1237</v>
      </c>
      <c r="E56" s="5" t="s">
        <v>2827</v>
      </c>
      <c r="F56" s="5" t="s">
        <v>2219</v>
      </c>
      <c r="G56" s="5" t="s">
        <v>739</v>
      </c>
      <c r="H56" s="29" t="s">
        <v>2770</v>
      </c>
      <c r="I56" s="5">
        <v>3</v>
      </c>
      <c r="J56" s="4">
        <v>7</v>
      </c>
      <c r="K56" s="5" t="s">
        <v>2274</v>
      </c>
      <c r="L56" s="5" t="s">
        <v>2776</v>
      </c>
      <c r="M56" s="4">
        <v>14</v>
      </c>
      <c r="N56" s="5" t="s">
        <v>2573</v>
      </c>
      <c r="O56" s="5" t="s">
        <v>706</v>
      </c>
      <c r="P56" s="5" t="s">
        <v>314</v>
      </c>
      <c r="Q56" s="6">
        <v>0</v>
      </c>
      <c r="R56" s="6">
        <v>25</v>
      </c>
      <c r="S56" s="6">
        <v>25</v>
      </c>
      <c r="T56" s="6">
        <v>25</v>
      </c>
      <c r="U56" s="6">
        <v>25</v>
      </c>
      <c r="V56" s="6">
        <v>100</v>
      </c>
      <c r="W56" s="6">
        <v>25</v>
      </c>
      <c r="X56" s="6">
        <v>25</v>
      </c>
      <c r="Y56" s="6">
        <v>25</v>
      </c>
      <c r="Z56" s="6">
        <v>25</v>
      </c>
      <c r="AA56" s="6">
        <v>100</v>
      </c>
      <c r="AB56" s="21">
        <f t="shared" si="4"/>
        <v>1</v>
      </c>
      <c r="AC56" s="23">
        <f t="shared" si="0"/>
        <v>1</v>
      </c>
      <c r="AD56" s="34">
        <v>1</v>
      </c>
      <c r="AE56" s="34">
        <v>100</v>
      </c>
      <c r="AF56" s="35" t="str">
        <f>REPT("|",Tabla13[[#This Row],[Columna2]])</f>
        <v>||||||||||||||||||||||||||||||||||||||||||||||||||||||||||||||||||||||||||||||||||||||||||||||||||||</v>
      </c>
      <c r="AG56" s="24" t="str">
        <f t="shared" si="1"/>
        <v>85% a 100%</v>
      </c>
      <c r="AH56" s="26" t="str">
        <f t="shared" si="2"/>
        <v>176809752000101</v>
      </c>
      <c r="AI56" s="6">
        <v>34634561.049999997</v>
      </c>
      <c r="AJ56" s="6">
        <v>34602904.75</v>
      </c>
      <c r="AK56" s="21">
        <f t="shared" si="5"/>
        <v>0.99908599101474693</v>
      </c>
      <c r="AL56" s="33">
        <v>0.99908599101474693</v>
      </c>
      <c r="AM56" s="33">
        <f>+Tabla13[[#This Row],[Columna3]]*$AZ$4</f>
        <v>99.908599101474692</v>
      </c>
      <c r="AN56" s="36" t="str">
        <f>REPT("|",Tabla13[[#This Row],[Columna4]])</f>
        <v>|||||||||||||||||||||||||||||||||||||||||||||||||||||||||||||||||||||||||||||||||||||||||||||||||||</v>
      </c>
      <c r="AO56" s="26" t="str">
        <f t="shared" si="6"/>
        <v>85% a 100%</v>
      </c>
      <c r="AP56" s="6">
        <v>34634561.050000004</v>
      </c>
      <c r="AQ56" s="6">
        <v>34602904.749999993</v>
      </c>
      <c r="AR56" s="5" t="s">
        <v>1866</v>
      </c>
      <c r="AS56" s="5" t="s">
        <v>1663</v>
      </c>
      <c r="AT56" s="5" t="s">
        <v>27</v>
      </c>
      <c r="AU56" s="5" t="s">
        <v>1944</v>
      </c>
      <c r="AV56" s="5" t="s">
        <v>956</v>
      </c>
      <c r="AW56" s="5" t="s">
        <v>1207</v>
      </c>
      <c r="AX56" s="7">
        <v>44587.733055555596</v>
      </c>
      <c r="AY56" s="10"/>
    </row>
    <row r="57" spans="1:51" s="1" customFormat="1" ht="50" customHeight="1">
      <c r="A57" s="9">
        <v>2021</v>
      </c>
      <c r="B57" s="5" t="s">
        <v>1647</v>
      </c>
      <c r="C57" s="5" t="s">
        <v>2782</v>
      </c>
      <c r="D57" s="5" t="s">
        <v>1237</v>
      </c>
      <c r="E57" s="5" t="s">
        <v>2827</v>
      </c>
      <c r="F57" s="5" t="s">
        <v>1631</v>
      </c>
      <c r="G57" s="5" t="s">
        <v>2175</v>
      </c>
      <c r="H57" s="29" t="s">
        <v>2771</v>
      </c>
      <c r="I57" s="5">
        <v>1</v>
      </c>
      <c r="J57" s="4">
        <v>1</v>
      </c>
      <c r="K57" s="5" t="s">
        <v>55</v>
      </c>
      <c r="L57" s="5" t="s">
        <v>2776</v>
      </c>
      <c r="M57" s="4">
        <v>14</v>
      </c>
      <c r="N57" s="5" t="s">
        <v>2573</v>
      </c>
      <c r="O57" s="5" t="s">
        <v>1749</v>
      </c>
      <c r="P57" s="5" t="s">
        <v>2707</v>
      </c>
      <c r="Q57" s="6">
        <v>0.84</v>
      </c>
      <c r="R57" s="6">
        <v>0</v>
      </c>
      <c r="S57" s="6">
        <v>0</v>
      </c>
      <c r="T57" s="6">
        <v>0</v>
      </c>
      <c r="U57" s="6">
        <v>1</v>
      </c>
      <c r="V57" s="6">
        <v>1</v>
      </c>
      <c r="W57" s="6">
        <v>0</v>
      </c>
      <c r="X57" s="6">
        <v>0</v>
      </c>
      <c r="Y57" s="6">
        <v>0</v>
      </c>
      <c r="Z57" s="6">
        <v>0.94</v>
      </c>
      <c r="AA57" s="6">
        <v>0.94</v>
      </c>
      <c r="AB57" s="21">
        <f t="shared" si="4"/>
        <v>0.94</v>
      </c>
      <c r="AC57" s="23">
        <f t="shared" si="0"/>
        <v>0.94</v>
      </c>
      <c r="AD57" s="34">
        <v>0.94</v>
      </c>
      <c r="AE57" s="34">
        <v>94</v>
      </c>
      <c r="AF57" s="35" t="str">
        <f>REPT("|",Tabla13[[#This Row],[Columna2]])</f>
        <v>||||||||||||||||||||||||||||||||||||||||||||||||||||||||||||||||||||||||||||||||||||||||||||||</v>
      </c>
      <c r="AG57" s="24" t="str">
        <f t="shared" si="1"/>
        <v>85% a 100%</v>
      </c>
      <c r="AH57" s="26" t="str">
        <f t="shared" si="2"/>
        <v>176809752000155</v>
      </c>
      <c r="AI57" s="6">
        <v>27661390.199999999</v>
      </c>
      <c r="AJ57" s="6">
        <v>27615715.34</v>
      </c>
      <c r="AK57" s="21">
        <f t="shared" si="5"/>
        <v>0.99834878653351267</v>
      </c>
      <c r="AL57" s="33">
        <v>0.99834878653351267</v>
      </c>
      <c r="AM57" s="33">
        <f>+Tabla13[[#This Row],[Columna3]]*$AZ$4</f>
        <v>99.834878653351268</v>
      </c>
      <c r="AN57" s="36" t="str">
        <f>REPT("|",Tabla13[[#This Row],[Columna4]])</f>
        <v>|||||||||||||||||||||||||||||||||||||||||||||||||||||||||||||||||||||||||||||||||||||||||||||||||||</v>
      </c>
      <c r="AO57" s="26" t="str">
        <f t="shared" si="6"/>
        <v>85% a 100%</v>
      </c>
      <c r="AP57" s="6">
        <v>27661390.20000001</v>
      </c>
      <c r="AQ57" s="6">
        <v>27615715.340000015</v>
      </c>
      <c r="AR57" s="5" t="s">
        <v>690</v>
      </c>
      <c r="AS57" s="5" t="s">
        <v>517</v>
      </c>
      <c r="AT57" s="5" t="s">
        <v>961</v>
      </c>
      <c r="AU57" s="5" t="s">
        <v>381</v>
      </c>
      <c r="AV57" s="5" t="s">
        <v>956</v>
      </c>
      <c r="AW57" s="5" t="s">
        <v>1207</v>
      </c>
      <c r="AX57" s="7">
        <v>44587.735706018502</v>
      </c>
      <c r="AY57" s="10"/>
    </row>
    <row r="58" spans="1:51" s="1" customFormat="1" ht="50" customHeight="1">
      <c r="A58" s="9">
        <v>2021</v>
      </c>
      <c r="B58" s="5" t="s">
        <v>1647</v>
      </c>
      <c r="C58" s="5" t="s">
        <v>2782</v>
      </c>
      <c r="D58" s="5" t="s">
        <v>1237</v>
      </c>
      <c r="E58" s="5" t="s">
        <v>2827</v>
      </c>
      <c r="F58" s="5" t="s">
        <v>507</v>
      </c>
      <c r="G58" s="5" t="s">
        <v>2610</v>
      </c>
      <c r="H58" s="29" t="s">
        <v>2771</v>
      </c>
      <c r="I58" s="5">
        <v>1</v>
      </c>
      <c r="J58" s="4">
        <v>1</v>
      </c>
      <c r="K58" s="5" t="s">
        <v>55</v>
      </c>
      <c r="L58" s="5" t="s">
        <v>2776</v>
      </c>
      <c r="M58" s="4">
        <v>14</v>
      </c>
      <c r="N58" s="5" t="s">
        <v>2573</v>
      </c>
      <c r="O58" s="5" t="s">
        <v>253</v>
      </c>
      <c r="P58" s="5" t="s">
        <v>2707</v>
      </c>
      <c r="Q58" s="6">
        <v>0.75</v>
      </c>
      <c r="R58" s="6">
        <v>0</v>
      </c>
      <c r="S58" s="6">
        <v>0</v>
      </c>
      <c r="T58" s="6">
        <v>0</v>
      </c>
      <c r="U58" s="6">
        <v>0.8</v>
      </c>
      <c r="V58" s="6">
        <v>0.8</v>
      </c>
      <c r="W58" s="6">
        <v>0</v>
      </c>
      <c r="X58" s="6">
        <v>0</v>
      </c>
      <c r="Y58" s="6">
        <v>0</v>
      </c>
      <c r="Z58" s="6">
        <v>0.8</v>
      </c>
      <c r="AA58" s="6">
        <v>0.8</v>
      </c>
      <c r="AB58" s="21">
        <f t="shared" si="4"/>
        <v>1</v>
      </c>
      <c r="AC58" s="23">
        <f t="shared" si="0"/>
        <v>1</v>
      </c>
      <c r="AD58" s="34">
        <v>1</v>
      </c>
      <c r="AE58" s="34">
        <v>100</v>
      </c>
      <c r="AF58" s="35" t="str">
        <f>REPT("|",Tabla13[[#This Row],[Columna2]])</f>
        <v>||||||||||||||||||||||||||||||||||||||||||||||||||||||||||||||||||||||||||||||||||||||||||||||||||||</v>
      </c>
      <c r="AG58" s="24" t="str">
        <f t="shared" si="1"/>
        <v>85% a 100%</v>
      </c>
      <c r="AH58" s="26" t="str">
        <f t="shared" si="2"/>
        <v>176809752000156</v>
      </c>
      <c r="AI58" s="6">
        <v>272514473.86000001</v>
      </c>
      <c r="AJ58" s="6">
        <v>272369897.85000002</v>
      </c>
      <c r="AK58" s="21">
        <f t="shared" si="5"/>
        <v>0.99946947401379393</v>
      </c>
      <c r="AL58" s="33">
        <v>0.99946947401379393</v>
      </c>
      <c r="AM58" s="33">
        <f>+Tabla13[[#This Row],[Columna3]]*$AZ$4</f>
        <v>99.94694740137939</v>
      </c>
      <c r="AN58" s="36" t="str">
        <f>REPT("|",Tabla13[[#This Row],[Columna4]])</f>
        <v>|||||||||||||||||||||||||||||||||||||||||||||||||||||||||||||||||||||||||||||||||||||||||||||||||||</v>
      </c>
      <c r="AO58" s="26" t="str">
        <f t="shared" si="6"/>
        <v>85% a 100%</v>
      </c>
      <c r="AP58" s="6">
        <v>272514473.86000007</v>
      </c>
      <c r="AQ58" s="6">
        <v>272369897.85000002</v>
      </c>
      <c r="AR58" s="5" t="s">
        <v>1205</v>
      </c>
      <c r="AS58" s="5" t="s">
        <v>1107</v>
      </c>
      <c r="AT58" s="5" t="s">
        <v>2284</v>
      </c>
      <c r="AU58" s="5" t="s">
        <v>278</v>
      </c>
      <c r="AV58" s="5" t="s">
        <v>956</v>
      </c>
      <c r="AW58" s="5" t="s">
        <v>1207</v>
      </c>
      <c r="AX58" s="7">
        <v>44587.738958333299</v>
      </c>
      <c r="AY58" s="10"/>
    </row>
    <row r="59" spans="1:51" s="1" customFormat="1" ht="50" customHeight="1">
      <c r="A59" s="9">
        <v>2021</v>
      </c>
      <c r="B59" s="5" t="s">
        <v>2434</v>
      </c>
      <c r="C59" s="5" t="s">
        <v>2781</v>
      </c>
      <c r="D59" s="5" t="s">
        <v>1326</v>
      </c>
      <c r="E59" s="5" t="s">
        <v>2827</v>
      </c>
      <c r="F59" s="5" t="s">
        <v>2219</v>
      </c>
      <c r="G59" s="5" t="s">
        <v>739</v>
      </c>
      <c r="H59" s="29" t="s">
        <v>2770</v>
      </c>
      <c r="I59" s="5">
        <v>3</v>
      </c>
      <c r="J59" s="4">
        <v>7</v>
      </c>
      <c r="K59" s="5" t="s">
        <v>2274</v>
      </c>
      <c r="L59" s="5" t="s">
        <v>2773</v>
      </c>
      <c r="M59" s="4">
        <v>6</v>
      </c>
      <c r="N59" s="5" t="s">
        <v>2744</v>
      </c>
      <c r="O59" s="5" t="s">
        <v>706</v>
      </c>
      <c r="P59" s="5" t="s">
        <v>314</v>
      </c>
      <c r="Q59" s="6">
        <v>0</v>
      </c>
      <c r="R59" s="6">
        <v>20</v>
      </c>
      <c r="S59" s="6">
        <v>23</v>
      </c>
      <c r="T59" s="6">
        <v>26</v>
      </c>
      <c r="U59" s="6">
        <v>31</v>
      </c>
      <c r="V59" s="6">
        <v>100</v>
      </c>
      <c r="W59" s="6">
        <v>23.07</v>
      </c>
      <c r="X59" s="6">
        <v>24.82</v>
      </c>
      <c r="Y59" s="6">
        <v>22.15</v>
      </c>
      <c r="Z59" s="6">
        <v>29.96</v>
      </c>
      <c r="AA59" s="6">
        <v>100</v>
      </c>
      <c r="AB59" s="21">
        <f t="shared" si="4"/>
        <v>1</v>
      </c>
      <c r="AC59" s="23">
        <f t="shared" si="0"/>
        <v>1</v>
      </c>
      <c r="AD59" s="34">
        <v>1</v>
      </c>
      <c r="AE59" s="34">
        <v>100</v>
      </c>
      <c r="AF59" s="35" t="str">
        <f>REPT("|",Tabla13[[#This Row],[Columna2]])</f>
        <v>||||||||||||||||||||||||||||||||||||||||||||||||||||||||||||||||||||||||||||||||||||||||||||||||||||</v>
      </c>
      <c r="AG59" s="24" t="str">
        <f t="shared" si="1"/>
        <v>85% a 100%</v>
      </c>
      <c r="AH59" s="26" t="str">
        <f t="shared" si="2"/>
        <v>176803525000101</v>
      </c>
      <c r="AI59" s="6">
        <v>285214.15000000002</v>
      </c>
      <c r="AJ59" s="6">
        <v>276567.59000000003</v>
      </c>
      <c r="AK59" s="21">
        <f t="shared" si="5"/>
        <v>0.96968397255185268</v>
      </c>
      <c r="AL59" s="33">
        <v>0.96968397255185268</v>
      </c>
      <c r="AM59" s="33">
        <f>+Tabla13[[#This Row],[Columna3]]*$AZ$4</f>
        <v>96.968397255185266</v>
      </c>
      <c r="AN59" s="36" t="str">
        <f>REPT("|",Tabla13[[#This Row],[Columna4]])</f>
        <v>||||||||||||||||||||||||||||||||||||||||||||||||||||||||||||||||||||||||||||||||||||||||||||||||</v>
      </c>
      <c r="AO59" s="26" t="str">
        <f t="shared" si="6"/>
        <v>85% a 100%</v>
      </c>
      <c r="AP59" s="6">
        <v>285214.15000000002</v>
      </c>
      <c r="AQ59" s="6">
        <v>276567.58999999997</v>
      </c>
      <c r="AR59" s="5" t="s">
        <v>2454</v>
      </c>
      <c r="AS59" s="5" t="s">
        <v>644</v>
      </c>
      <c r="AT59" s="5" t="s">
        <v>1135</v>
      </c>
      <c r="AU59" s="5" t="s">
        <v>356</v>
      </c>
      <c r="AV59" s="5" t="s">
        <v>643</v>
      </c>
      <c r="AW59" s="5" t="s">
        <v>2631</v>
      </c>
      <c r="AX59" s="7">
        <v>44586.622719907398</v>
      </c>
      <c r="AY59" s="10"/>
    </row>
    <row r="60" spans="1:51" s="1" customFormat="1" ht="50" customHeight="1">
      <c r="A60" s="9">
        <v>2021</v>
      </c>
      <c r="B60" s="5" t="s">
        <v>2434</v>
      </c>
      <c r="C60" s="5" t="s">
        <v>2781</v>
      </c>
      <c r="D60" s="5" t="s">
        <v>1326</v>
      </c>
      <c r="E60" s="5" t="s">
        <v>2827</v>
      </c>
      <c r="F60" s="5" t="s">
        <v>1631</v>
      </c>
      <c r="G60" s="5" t="s">
        <v>763</v>
      </c>
      <c r="H60" s="29" t="s">
        <v>2771</v>
      </c>
      <c r="I60" s="5">
        <v>3</v>
      </c>
      <c r="J60" s="4">
        <v>7</v>
      </c>
      <c r="K60" s="5" t="s">
        <v>2274</v>
      </c>
      <c r="L60" s="5" t="s">
        <v>2773</v>
      </c>
      <c r="M60" s="4">
        <v>6</v>
      </c>
      <c r="N60" s="5" t="s">
        <v>2744</v>
      </c>
      <c r="O60" s="5" t="s">
        <v>148</v>
      </c>
      <c r="P60" s="5" t="s">
        <v>314</v>
      </c>
      <c r="Q60" s="6">
        <v>0</v>
      </c>
      <c r="R60" s="6">
        <v>20</v>
      </c>
      <c r="S60" s="6">
        <v>23</v>
      </c>
      <c r="T60" s="6">
        <v>26</v>
      </c>
      <c r="U60" s="6">
        <v>31</v>
      </c>
      <c r="V60" s="6">
        <v>100</v>
      </c>
      <c r="W60" s="6">
        <v>23.35</v>
      </c>
      <c r="X60" s="6">
        <v>24.34</v>
      </c>
      <c r="Y60" s="6">
        <v>22.15</v>
      </c>
      <c r="Z60" s="6">
        <v>30.16</v>
      </c>
      <c r="AA60" s="6">
        <v>100</v>
      </c>
      <c r="AB60" s="21">
        <f t="shared" si="4"/>
        <v>1</v>
      </c>
      <c r="AC60" s="23">
        <f t="shared" si="0"/>
        <v>1</v>
      </c>
      <c r="AD60" s="34">
        <v>1</v>
      </c>
      <c r="AE60" s="34">
        <v>100</v>
      </c>
      <c r="AF60" s="35" t="str">
        <f>REPT("|",Tabla13[[#This Row],[Columna2]])</f>
        <v>||||||||||||||||||||||||||||||||||||||||||||||||||||||||||||||||||||||||||||||||||||||||||||||||||||</v>
      </c>
      <c r="AG60" s="24" t="str">
        <f t="shared" si="1"/>
        <v>85% a 100%</v>
      </c>
      <c r="AH60" s="26" t="str">
        <f t="shared" si="2"/>
        <v>176803525000155</v>
      </c>
      <c r="AI60" s="6">
        <v>77453.42</v>
      </c>
      <c r="AJ60" s="6">
        <v>77453.42</v>
      </c>
      <c r="AK60" s="21">
        <f t="shared" si="5"/>
        <v>1</v>
      </c>
      <c r="AL60" s="33">
        <v>1</v>
      </c>
      <c r="AM60" s="33">
        <f>+Tabla13[[#This Row],[Columna3]]*$AZ$4</f>
        <v>100</v>
      </c>
      <c r="AN60" s="36" t="str">
        <f>REPT("|",Tabla13[[#This Row],[Columna4]])</f>
        <v>||||||||||||||||||||||||||||||||||||||||||||||||||||||||||||||||||||||||||||||||||||||||||||||||||||</v>
      </c>
      <c r="AO60" s="26" t="str">
        <f t="shared" si="6"/>
        <v>85% a 100%</v>
      </c>
      <c r="AP60" s="6">
        <v>77453.42</v>
      </c>
      <c r="AQ60" s="6">
        <v>77453.42</v>
      </c>
      <c r="AR60" s="5" t="s">
        <v>1876</v>
      </c>
      <c r="AS60" s="5" t="s">
        <v>2717</v>
      </c>
      <c r="AT60" s="5" t="s">
        <v>267</v>
      </c>
      <c r="AU60" s="5" t="s">
        <v>884</v>
      </c>
      <c r="AV60" s="5" t="s">
        <v>643</v>
      </c>
      <c r="AW60" s="5" t="s">
        <v>2631</v>
      </c>
      <c r="AX60" s="7">
        <v>44589.503148148098</v>
      </c>
      <c r="AY60" s="10"/>
    </row>
    <row r="61" spans="1:51" s="1" customFormat="1" ht="50" customHeight="1">
      <c r="A61" s="9">
        <v>2021</v>
      </c>
      <c r="B61" s="5" t="s">
        <v>1524</v>
      </c>
      <c r="C61" s="5" t="s">
        <v>2782</v>
      </c>
      <c r="D61" s="5" t="s">
        <v>2054</v>
      </c>
      <c r="E61" s="5" t="s">
        <v>2827</v>
      </c>
      <c r="F61" s="5" t="s">
        <v>2219</v>
      </c>
      <c r="G61" s="5" t="s">
        <v>739</v>
      </c>
      <c r="H61" s="29" t="s">
        <v>2770</v>
      </c>
      <c r="I61" s="5">
        <v>3</v>
      </c>
      <c r="J61" s="4">
        <v>7</v>
      </c>
      <c r="K61" s="5" t="s">
        <v>2274</v>
      </c>
      <c r="L61" s="5" t="s">
        <v>2776</v>
      </c>
      <c r="M61" s="4">
        <v>15</v>
      </c>
      <c r="N61" s="5" t="s">
        <v>409</v>
      </c>
      <c r="O61" s="5" t="s">
        <v>218</v>
      </c>
      <c r="P61" s="5" t="s">
        <v>488</v>
      </c>
      <c r="Q61" s="6">
        <v>0</v>
      </c>
      <c r="R61" s="6">
        <v>23</v>
      </c>
      <c r="S61" s="6">
        <v>22</v>
      </c>
      <c r="T61" s="6">
        <v>21</v>
      </c>
      <c r="U61" s="6">
        <v>34</v>
      </c>
      <c r="V61" s="6">
        <v>100</v>
      </c>
      <c r="W61" s="6">
        <v>19</v>
      </c>
      <c r="X61" s="6">
        <v>24.37</v>
      </c>
      <c r="Y61" s="6">
        <v>26.89</v>
      </c>
      <c r="Z61" s="6">
        <v>27.05</v>
      </c>
      <c r="AA61" s="6">
        <v>97.31</v>
      </c>
      <c r="AB61" s="21">
        <f t="shared" si="4"/>
        <v>0.97310000000000008</v>
      </c>
      <c r="AC61" s="23">
        <f t="shared" si="0"/>
        <v>0.97310000000000008</v>
      </c>
      <c r="AD61" s="34">
        <v>0.97310000000000008</v>
      </c>
      <c r="AE61" s="34">
        <v>97.31</v>
      </c>
      <c r="AF61" s="35" t="str">
        <f>REPT("|",Tabla13[[#This Row],[Columna2]])</f>
        <v>|||||||||||||||||||||||||||||||||||||||||||||||||||||||||||||||||||||||||||||||||||||||||||||||||</v>
      </c>
      <c r="AG61" s="24" t="str">
        <f t="shared" si="1"/>
        <v>85% a 100%</v>
      </c>
      <c r="AH61" s="26" t="str">
        <f t="shared" si="2"/>
        <v>176000201000101</v>
      </c>
      <c r="AI61" s="6">
        <v>29350079.399999999</v>
      </c>
      <c r="AJ61" s="6">
        <v>28553836.039999999</v>
      </c>
      <c r="AK61" s="21">
        <f t="shared" si="5"/>
        <v>0.9728708277361594</v>
      </c>
      <c r="AL61" s="33">
        <v>0.9728708277361594</v>
      </c>
      <c r="AM61" s="33">
        <f>+Tabla13[[#This Row],[Columna3]]*$AZ$4</f>
        <v>97.287082773615936</v>
      </c>
      <c r="AN61" s="36" t="str">
        <f>REPT("|",Tabla13[[#This Row],[Columna4]])</f>
        <v>|||||||||||||||||||||||||||||||||||||||||||||||||||||||||||||||||||||||||||||||||||||||||||||||||</v>
      </c>
      <c r="AO61" s="26" t="str">
        <f t="shared" si="6"/>
        <v>85% a 100%</v>
      </c>
      <c r="AP61" s="6">
        <v>29350079.399999999</v>
      </c>
      <c r="AQ61" s="6">
        <v>28553836.039999999</v>
      </c>
      <c r="AR61" s="5" t="s">
        <v>1074</v>
      </c>
      <c r="AS61" s="5" t="s">
        <v>1703</v>
      </c>
      <c r="AT61" s="5" t="s">
        <v>988</v>
      </c>
      <c r="AU61" s="5" t="s">
        <v>1880</v>
      </c>
      <c r="AV61" s="5" t="s">
        <v>1312</v>
      </c>
      <c r="AW61" s="5" t="s">
        <v>292</v>
      </c>
      <c r="AX61" s="7">
        <v>44592.523043981499</v>
      </c>
      <c r="AY61" s="10"/>
    </row>
    <row r="62" spans="1:51" s="1" customFormat="1" ht="50" customHeight="1">
      <c r="A62" s="9">
        <v>2021</v>
      </c>
      <c r="B62" s="5" t="s">
        <v>1524</v>
      </c>
      <c r="C62" s="5" t="s">
        <v>2782</v>
      </c>
      <c r="D62" s="5" t="s">
        <v>2054</v>
      </c>
      <c r="E62" s="5" t="s">
        <v>2827</v>
      </c>
      <c r="F62" s="5" t="s">
        <v>1631</v>
      </c>
      <c r="G62" s="5" t="s">
        <v>2533</v>
      </c>
      <c r="H62" s="29" t="s">
        <v>2771</v>
      </c>
      <c r="I62" s="5">
        <v>3</v>
      </c>
      <c r="J62" s="4">
        <v>7</v>
      </c>
      <c r="K62" s="5" t="s">
        <v>2274</v>
      </c>
      <c r="L62" s="5" t="s">
        <v>2776</v>
      </c>
      <c r="M62" s="4">
        <v>15</v>
      </c>
      <c r="N62" s="5" t="s">
        <v>409</v>
      </c>
      <c r="O62" s="5" t="s">
        <v>2693</v>
      </c>
      <c r="P62" s="5" t="s">
        <v>488</v>
      </c>
      <c r="Q62" s="6">
        <v>0</v>
      </c>
      <c r="R62" s="6">
        <v>65</v>
      </c>
      <c r="S62" s="6">
        <v>31</v>
      </c>
      <c r="T62" s="6">
        <v>2</v>
      </c>
      <c r="U62" s="6">
        <v>2</v>
      </c>
      <c r="V62" s="6">
        <v>100</v>
      </c>
      <c r="W62" s="6">
        <v>27</v>
      </c>
      <c r="X62" s="6">
        <v>29.64</v>
      </c>
      <c r="Y62" s="6">
        <v>39.96</v>
      </c>
      <c r="Z62" s="6">
        <v>0</v>
      </c>
      <c r="AA62" s="6">
        <v>96.6</v>
      </c>
      <c r="AB62" s="21">
        <f t="shared" si="4"/>
        <v>0.96599999999999997</v>
      </c>
      <c r="AC62" s="23">
        <f t="shared" si="0"/>
        <v>0.96599999999999997</v>
      </c>
      <c r="AD62" s="34">
        <v>0.96599999999999997</v>
      </c>
      <c r="AE62" s="34">
        <v>96.6</v>
      </c>
      <c r="AF62" s="35" t="str">
        <f>REPT("|",Tabla13[[#This Row],[Columna2]])</f>
        <v>||||||||||||||||||||||||||||||||||||||||||||||||||||||||||||||||||||||||||||||||||||||||||||||||</v>
      </c>
      <c r="AG62" s="24" t="str">
        <f t="shared" si="1"/>
        <v>85% a 100%</v>
      </c>
      <c r="AH62" s="26" t="str">
        <f t="shared" si="2"/>
        <v>176000201000155</v>
      </c>
      <c r="AI62" s="6">
        <v>83951836.239999995</v>
      </c>
      <c r="AJ62" s="6">
        <v>80399321.829999998</v>
      </c>
      <c r="AK62" s="21">
        <f t="shared" si="5"/>
        <v>0.95768389866013015</v>
      </c>
      <c r="AL62" s="33">
        <v>0.95768389866013015</v>
      </c>
      <c r="AM62" s="33">
        <f>+Tabla13[[#This Row],[Columna3]]*$AZ$4</f>
        <v>95.76838986601301</v>
      </c>
      <c r="AN62" s="36" t="str">
        <f>REPT("|",Tabla13[[#This Row],[Columna4]])</f>
        <v>|||||||||||||||||||||||||||||||||||||||||||||||||||||||||||||||||||||||||||||||||||||||||||||||</v>
      </c>
      <c r="AO62" s="26" t="str">
        <f t="shared" si="6"/>
        <v>85% a 100%</v>
      </c>
      <c r="AP62" s="6">
        <v>83951836.240000024</v>
      </c>
      <c r="AQ62" s="6">
        <v>80399321.830000013</v>
      </c>
      <c r="AR62" s="5" t="s">
        <v>788</v>
      </c>
      <c r="AS62" s="5" t="s">
        <v>1849</v>
      </c>
      <c r="AT62" s="5" t="s">
        <v>1777</v>
      </c>
      <c r="AU62" s="5" t="s">
        <v>1087</v>
      </c>
      <c r="AV62" s="5" t="s">
        <v>1312</v>
      </c>
      <c r="AW62" s="5" t="s">
        <v>292</v>
      </c>
      <c r="AX62" s="7">
        <v>44592.564942129597</v>
      </c>
      <c r="AY62" s="11">
        <v>44592.490671296298</v>
      </c>
    </row>
    <row r="63" spans="1:51" s="1" customFormat="1" ht="50" customHeight="1">
      <c r="A63" s="9">
        <v>2021</v>
      </c>
      <c r="B63" s="5" t="s">
        <v>1010</v>
      </c>
      <c r="C63" s="5" t="s">
        <v>2782</v>
      </c>
      <c r="D63" s="5" t="s">
        <v>226</v>
      </c>
      <c r="E63" s="5" t="s">
        <v>2827</v>
      </c>
      <c r="F63" s="5" t="s">
        <v>2219</v>
      </c>
      <c r="G63" s="5" t="s">
        <v>739</v>
      </c>
      <c r="H63" s="29" t="s">
        <v>2770</v>
      </c>
      <c r="I63" s="5">
        <v>3</v>
      </c>
      <c r="J63" s="4">
        <v>7</v>
      </c>
      <c r="K63" s="5" t="s">
        <v>2274</v>
      </c>
      <c r="L63" s="5" t="s">
        <v>2776</v>
      </c>
      <c r="M63" s="4">
        <v>16</v>
      </c>
      <c r="N63" s="5" t="s">
        <v>1451</v>
      </c>
      <c r="O63" s="5" t="s">
        <v>354</v>
      </c>
      <c r="P63" s="5" t="s">
        <v>314</v>
      </c>
      <c r="Q63" s="6">
        <v>0</v>
      </c>
      <c r="R63" s="6">
        <v>25</v>
      </c>
      <c r="S63" s="6">
        <v>25</v>
      </c>
      <c r="T63" s="6">
        <v>25</v>
      </c>
      <c r="U63" s="6">
        <v>25</v>
      </c>
      <c r="V63" s="6">
        <v>100</v>
      </c>
      <c r="W63" s="6">
        <v>25</v>
      </c>
      <c r="X63" s="6">
        <v>25</v>
      </c>
      <c r="Y63" s="6">
        <v>25</v>
      </c>
      <c r="Z63" s="6">
        <v>25</v>
      </c>
      <c r="AA63" s="6">
        <v>100</v>
      </c>
      <c r="AB63" s="21">
        <f t="shared" si="4"/>
        <v>1</v>
      </c>
      <c r="AC63" s="23">
        <f t="shared" si="0"/>
        <v>1</v>
      </c>
      <c r="AD63" s="34">
        <v>1</v>
      </c>
      <c r="AE63" s="34">
        <v>100</v>
      </c>
      <c r="AF63" s="35" t="str">
        <f>REPT("|",Tabla13[[#This Row],[Columna2]])</f>
        <v>||||||||||||||||||||||||||||||||||||||||||||||||||||||||||||||||||||||||||||||||||||||||||||||||||||</v>
      </c>
      <c r="AG63" s="24" t="str">
        <f t="shared" si="1"/>
        <v>85% a 100%</v>
      </c>
      <c r="AH63" s="26" t="str">
        <f t="shared" si="2"/>
        <v>176818654000101</v>
      </c>
      <c r="AI63" s="6">
        <v>362457.12</v>
      </c>
      <c r="AJ63" s="6">
        <v>358107.99</v>
      </c>
      <c r="AK63" s="21">
        <f t="shared" si="5"/>
        <v>0.98800098064013753</v>
      </c>
      <c r="AL63" s="33">
        <v>0.98800098064013753</v>
      </c>
      <c r="AM63" s="33">
        <f>+Tabla13[[#This Row],[Columna3]]*$AZ$4</f>
        <v>98.800098064013753</v>
      </c>
      <c r="AN63" s="36" t="str">
        <f>REPT("|",Tabla13[[#This Row],[Columna4]])</f>
        <v>||||||||||||||||||||||||||||||||||||||||||||||||||||||||||||||||||||||||||||||||||||||||||||||||||</v>
      </c>
      <c r="AO63" s="26" t="str">
        <f t="shared" si="6"/>
        <v>85% a 100%</v>
      </c>
      <c r="AP63" s="6">
        <v>362457.12</v>
      </c>
      <c r="AQ63" s="6">
        <v>358107.99</v>
      </c>
      <c r="AR63" s="5" t="s">
        <v>284</v>
      </c>
      <c r="AS63" s="5" t="s">
        <v>2390</v>
      </c>
      <c r="AT63" s="5" t="s">
        <v>1590</v>
      </c>
      <c r="AU63" s="5" t="s">
        <v>698</v>
      </c>
      <c r="AV63" s="5" t="s">
        <v>1147</v>
      </c>
      <c r="AW63" s="5" t="s">
        <v>1060</v>
      </c>
      <c r="AX63" s="7">
        <v>44586.638749999998</v>
      </c>
      <c r="AY63" s="11">
        <v>44581.7160069444</v>
      </c>
    </row>
    <row r="64" spans="1:51" s="1" customFormat="1" ht="50" customHeight="1">
      <c r="A64" s="9">
        <v>2021</v>
      </c>
      <c r="B64" s="5" t="s">
        <v>2277</v>
      </c>
      <c r="C64" s="5" t="s">
        <v>2782</v>
      </c>
      <c r="D64" s="5" t="s">
        <v>1950</v>
      </c>
      <c r="E64" s="5" t="s">
        <v>2827</v>
      </c>
      <c r="F64" s="5" t="s">
        <v>2219</v>
      </c>
      <c r="G64" s="5" t="s">
        <v>739</v>
      </c>
      <c r="H64" s="29" t="s">
        <v>2770</v>
      </c>
      <c r="I64" s="5">
        <v>3</v>
      </c>
      <c r="J64" s="4">
        <v>8</v>
      </c>
      <c r="K64" s="5" t="s">
        <v>1534</v>
      </c>
      <c r="L64" s="5" t="s">
        <v>2776</v>
      </c>
      <c r="M64" s="4">
        <v>14</v>
      </c>
      <c r="N64" s="5" t="s">
        <v>2573</v>
      </c>
      <c r="O64" s="5" t="s">
        <v>531</v>
      </c>
      <c r="P64" s="5" t="s">
        <v>314</v>
      </c>
      <c r="Q64" s="6">
        <v>100</v>
      </c>
      <c r="R64" s="6">
        <v>25</v>
      </c>
      <c r="S64" s="6">
        <v>25</v>
      </c>
      <c r="T64" s="6">
        <v>25</v>
      </c>
      <c r="U64" s="6">
        <v>25</v>
      </c>
      <c r="V64" s="6">
        <v>100</v>
      </c>
      <c r="W64" s="6">
        <v>0</v>
      </c>
      <c r="X64" s="6">
        <v>25</v>
      </c>
      <c r="Y64" s="6">
        <v>25</v>
      </c>
      <c r="Z64" s="6">
        <v>49.85</v>
      </c>
      <c r="AA64" s="6">
        <v>99.85</v>
      </c>
      <c r="AB64" s="21">
        <f t="shared" si="4"/>
        <v>0.99849999999999994</v>
      </c>
      <c r="AC64" s="23">
        <f t="shared" si="0"/>
        <v>0.99849999999999994</v>
      </c>
      <c r="AD64" s="34">
        <v>0.99849999999999994</v>
      </c>
      <c r="AE64" s="34">
        <v>99.85</v>
      </c>
      <c r="AF64" s="35" t="str">
        <f>REPT("|",Tabla13[[#This Row],[Columna2]])</f>
        <v>|||||||||||||||||||||||||||||||||||||||||||||||||||||||||||||||||||||||||||||||||||||||||||||||||||</v>
      </c>
      <c r="AG64" s="24" t="str">
        <f t="shared" si="1"/>
        <v>85% a 100%</v>
      </c>
      <c r="AH64" s="26" t="str">
        <f t="shared" si="2"/>
        <v>176817941000101</v>
      </c>
      <c r="AI64" s="6">
        <v>754253.91</v>
      </c>
      <c r="AJ64" s="6">
        <v>753088.91</v>
      </c>
      <c r="AK64" s="21">
        <f t="shared" si="5"/>
        <v>0.99845542729768544</v>
      </c>
      <c r="AL64" s="33">
        <v>0.99845542729768544</v>
      </c>
      <c r="AM64" s="33">
        <f>+Tabla13[[#This Row],[Columna3]]*$AZ$4</f>
        <v>99.845542729768539</v>
      </c>
      <c r="AN64" s="36" t="str">
        <f>REPT("|",Tabla13[[#This Row],[Columna4]])</f>
        <v>|||||||||||||||||||||||||||||||||||||||||||||||||||||||||||||||||||||||||||||||||||||||||||||||||||</v>
      </c>
      <c r="AO64" s="26" t="str">
        <f t="shared" si="6"/>
        <v>85% a 100%</v>
      </c>
      <c r="AP64" s="6">
        <v>754253.91</v>
      </c>
      <c r="AQ64" s="6">
        <v>753088.91</v>
      </c>
      <c r="AR64" s="5" t="s">
        <v>2664</v>
      </c>
      <c r="AS64" s="5" t="s">
        <v>2696</v>
      </c>
      <c r="AT64" s="5" t="s">
        <v>701</v>
      </c>
      <c r="AU64" s="5" t="s">
        <v>293</v>
      </c>
      <c r="AV64" s="5" t="s">
        <v>1986</v>
      </c>
      <c r="AW64" s="5" t="s">
        <v>1986</v>
      </c>
      <c r="AX64" s="7">
        <v>44592.4898032407</v>
      </c>
      <c r="AY64" s="10"/>
    </row>
    <row r="65" spans="1:51" s="1" customFormat="1" ht="50" customHeight="1">
      <c r="A65" s="9">
        <v>2021</v>
      </c>
      <c r="B65" s="5" t="s">
        <v>693</v>
      </c>
      <c r="C65" s="5" t="s">
        <v>2782</v>
      </c>
      <c r="D65" s="5" t="s">
        <v>2724</v>
      </c>
      <c r="E65" s="5" t="s">
        <v>2827</v>
      </c>
      <c r="F65" s="5" t="s">
        <v>2219</v>
      </c>
      <c r="G65" s="5" t="s">
        <v>739</v>
      </c>
      <c r="H65" s="29" t="s">
        <v>2770</v>
      </c>
      <c r="I65" s="5">
        <v>3</v>
      </c>
      <c r="J65" s="4">
        <v>7</v>
      </c>
      <c r="K65" s="5" t="s">
        <v>2274</v>
      </c>
      <c r="L65" s="5" t="s">
        <v>2776</v>
      </c>
      <c r="M65" s="4">
        <v>14</v>
      </c>
      <c r="N65" s="5" t="s">
        <v>2573</v>
      </c>
      <c r="O65" s="5" t="s">
        <v>531</v>
      </c>
      <c r="P65" s="5" t="s">
        <v>314</v>
      </c>
      <c r="Q65" s="6">
        <v>0.92</v>
      </c>
      <c r="R65" s="6">
        <v>0.25</v>
      </c>
      <c r="S65" s="6">
        <v>0.25</v>
      </c>
      <c r="T65" s="6">
        <v>0.25</v>
      </c>
      <c r="U65" s="6">
        <v>0.25</v>
      </c>
      <c r="V65" s="6">
        <v>1</v>
      </c>
      <c r="W65" s="6">
        <v>0.21</v>
      </c>
      <c r="X65" s="6">
        <v>0.24</v>
      </c>
      <c r="Y65" s="6">
        <v>0.23</v>
      </c>
      <c r="Z65" s="6">
        <v>0.27</v>
      </c>
      <c r="AA65" s="6">
        <v>0.95</v>
      </c>
      <c r="AB65" s="21">
        <f t="shared" ref="AB65:AB123" si="7">AA65/V65</f>
        <v>0.95</v>
      </c>
      <c r="AC65" s="23">
        <f t="shared" si="0"/>
        <v>0.95</v>
      </c>
      <c r="AD65" s="34">
        <v>0.95</v>
      </c>
      <c r="AE65" s="34">
        <v>95</v>
      </c>
      <c r="AF65" s="35" t="str">
        <f>REPT("|",Tabla13[[#This Row],[Columna2]])</f>
        <v>|||||||||||||||||||||||||||||||||||||||||||||||||||||||||||||||||||||||||||||||||||||||||||||||</v>
      </c>
      <c r="AG65" s="24" t="str">
        <f t="shared" si="1"/>
        <v>85% a 100%</v>
      </c>
      <c r="AH65" s="26" t="str">
        <f t="shared" si="2"/>
        <v>176818638000101</v>
      </c>
      <c r="AI65" s="6">
        <v>821473.04</v>
      </c>
      <c r="AJ65" s="6">
        <v>821152.26</v>
      </c>
      <c r="AK65" s="21">
        <f t="shared" si="5"/>
        <v>0.99960950635701928</v>
      </c>
      <c r="AL65" s="33">
        <v>0.99960950635701928</v>
      </c>
      <c r="AM65" s="33">
        <f>+Tabla13[[#This Row],[Columna3]]*$AZ$4</f>
        <v>99.960950635701934</v>
      </c>
      <c r="AN65" s="36" t="str">
        <f>REPT("|",Tabla13[[#This Row],[Columna4]])</f>
        <v>|||||||||||||||||||||||||||||||||||||||||||||||||||||||||||||||||||||||||||||||||||||||||||||||||||</v>
      </c>
      <c r="AO65" s="26" t="str">
        <f t="shared" ref="AO65:AO123" si="8">IF(AK65&gt;=85%,"85% a 100%",IF(AND(AK65&gt;=70%,AK65&lt;85%),"70% a 84,99%","0% a 69,99%"))</f>
        <v>85% a 100%</v>
      </c>
      <c r="AP65" s="6">
        <v>821473.04000000015</v>
      </c>
      <c r="AQ65" s="6">
        <v>821152.26000000013</v>
      </c>
      <c r="AR65" s="5" t="s">
        <v>1158</v>
      </c>
      <c r="AS65" s="5" t="s">
        <v>1906</v>
      </c>
      <c r="AT65" s="5" t="s">
        <v>742</v>
      </c>
      <c r="AU65" s="5" t="s">
        <v>2021</v>
      </c>
      <c r="AV65" s="5" t="s">
        <v>1552</v>
      </c>
      <c r="AW65" s="5" t="s">
        <v>2368</v>
      </c>
      <c r="AX65" s="7">
        <v>44592.773668981499</v>
      </c>
      <c r="AY65" s="10"/>
    </row>
    <row r="66" spans="1:51" s="1" customFormat="1" ht="50" customHeight="1">
      <c r="A66" s="9">
        <v>2021</v>
      </c>
      <c r="B66" s="5" t="s">
        <v>693</v>
      </c>
      <c r="C66" s="5" t="s">
        <v>2782</v>
      </c>
      <c r="D66" s="5" t="s">
        <v>2724</v>
      </c>
      <c r="E66" s="5" t="s">
        <v>2827</v>
      </c>
      <c r="F66" s="5" t="s">
        <v>2645</v>
      </c>
      <c r="G66" s="5" t="s">
        <v>2135</v>
      </c>
      <c r="H66" s="29" t="s">
        <v>2771</v>
      </c>
      <c r="I66" s="5">
        <v>1</v>
      </c>
      <c r="J66" s="4">
        <v>2</v>
      </c>
      <c r="K66" s="5" t="s">
        <v>2478</v>
      </c>
      <c r="L66" s="5" t="s">
        <v>2773</v>
      </c>
      <c r="M66" s="4">
        <v>5</v>
      </c>
      <c r="N66" s="5" t="s">
        <v>1388</v>
      </c>
      <c r="O66" s="5" t="s">
        <v>1263</v>
      </c>
      <c r="P66" s="5" t="s">
        <v>314</v>
      </c>
      <c r="Q66" s="6">
        <v>0.94</v>
      </c>
      <c r="R66" s="6">
        <v>0.25</v>
      </c>
      <c r="S66" s="6">
        <v>0.25</v>
      </c>
      <c r="T66" s="6">
        <v>0.25</v>
      </c>
      <c r="U66" s="6">
        <v>0.25</v>
      </c>
      <c r="V66" s="6">
        <v>1</v>
      </c>
      <c r="W66" s="6">
        <v>0.2</v>
      </c>
      <c r="X66" s="6">
        <v>0.22</v>
      </c>
      <c r="Y66" s="6">
        <v>0.22</v>
      </c>
      <c r="Z66" s="6">
        <v>0.24</v>
      </c>
      <c r="AA66" s="6">
        <v>0.88</v>
      </c>
      <c r="AB66" s="21">
        <f t="shared" si="7"/>
        <v>0.88</v>
      </c>
      <c r="AC66" s="23">
        <f t="shared" si="0"/>
        <v>0.88</v>
      </c>
      <c r="AD66" s="34">
        <v>0.88</v>
      </c>
      <c r="AE66" s="34">
        <v>88</v>
      </c>
      <c r="AF66" s="35" t="str">
        <f>REPT("|",Tabla13[[#This Row],[Columna2]])</f>
        <v>||||||||||||||||||||||||||||||||||||||||||||||||||||||||||||||||||||||||||||||||||||||||</v>
      </c>
      <c r="AG66" s="24" t="str">
        <f t="shared" si="1"/>
        <v>85% a 100%</v>
      </c>
      <c r="AH66" s="26" t="str">
        <f t="shared" si="2"/>
        <v>176818638000187</v>
      </c>
      <c r="AI66" s="6">
        <v>8719.1200000000008</v>
      </c>
      <c r="AJ66" s="6">
        <v>8719.1200000000008</v>
      </c>
      <c r="AK66" s="21">
        <f t="shared" si="5"/>
        <v>1</v>
      </c>
      <c r="AL66" s="33">
        <v>1</v>
      </c>
      <c r="AM66" s="33">
        <f>+Tabla13[[#This Row],[Columna3]]*$AZ$4</f>
        <v>100</v>
      </c>
      <c r="AN66" s="36" t="str">
        <f>REPT("|",Tabla13[[#This Row],[Columna4]])</f>
        <v>||||||||||||||||||||||||||||||||||||||||||||||||||||||||||||||||||||||||||||||||||||||||||||||||||||</v>
      </c>
      <c r="AO66" s="26" t="str">
        <f t="shared" si="8"/>
        <v>85% a 100%</v>
      </c>
      <c r="AP66" s="6">
        <v>8719.119999999999</v>
      </c>
      <c r="AQ66" s="6">
        <v>8719.119999999999</v>
      </c>
      <c r="AR66" s="5" t="s">
        <v>453</v>
      </c>
      <c r="AS66" s="5" t="s">
        <v>1589</v>
      </c>
      <c r="AT66" s="5" t="s">
        <v>2525</v>
      </c>
      <c r="AU66" s="5" t="s">
        <v>1959</v>
      </c>
      <c r="AV66" s="5" t="s">
        <v>1552</v>
      </c>
      <c r="AW66" s="5" t="s">
        <v>2368</v>
      </c>
      <c r="AX66" s="7">
        <v>44592.780092592599</v>
      </c>
      <c r="AY66" s="10"/>
    </row>
    <row r="67" spans="1:51" s="1" customFormat="1" ht="50" customHeight="1">
      <c r="A67" s="9">
        <v>2021</v>
      </c>
      <c r="B67" s="5" t="s">
        <v>484</v>
      </c>
      <c r="C67" s="5" t="s">
        <v>2782</v>
      </c>
      <c r="D67" s="5" t="s">
        <v>1874</v>
      </c>
      <c r="E67" s="5" t="s">
        <v>2827</v>
      </c>
      <c r="F67" s="5" t="s">
        <v>2219</v>
      </c>
      <c r="G67" s="5" t="s">
        <v>739</v>
      </c>
      <c r="H67" s="29" t="s">
        <v>2770</v>
      </c>
      <c r="I67" s="5">
        <v>3</v>
      </c>
      <c r="J67" s="4">
        <v>7</v>
      </c>
      <c r="K67" s="5" t="s">
        <v>2274</v>
      </c>
      <c r="L67" s="5" t="s">
        <v>2776</v>
      </c>
      <c r="M67" s="4">
        <v>15</v>
      </c>
      <c r="N67" s="5" t="s">
        <v>409</v>
      </c>
      <c r="O67" s="5" t="s">
        <v>2313</v>
      </c>
      <c r="P67" s="5" t="s">
        <v>207</v>
      </c>
      <c r="Q67" s="6">
        <v>97.79</v>
      </c>
      <c r="R67" s="6">
        <v>25</v>
      </c>
      <c r="S67" s="6">
        <v>25</v>
      </c>
      <c r="T67" s="6">
        <v>25</v>
      </c>
      <c r="U67" s="6">
        <v>25</v>
      </c>
      <c r="V67" s="6">
        <v>100</v>
      </c>
      <c r="W67" s="6">
        <v>21</v>
      </c>
      <c r="X67" s="6">
        <v>25</v>
      </c>
      <c r="Y67" s="6">
        <v>25</v>
      </c>
      <c r="Z67" s="6">
        <v>24.6</v>
      </c>
      <c r="AA67" s="6">
        <v>95.6</v>
      </c>
      <c r="AB67" s="21">
        <f t="shared" si="7"/>
        <v>0.95599999999999996</v>
      </c>
      <c r="AC67" s="23">
        <f t="shared" si="0"/>
        <v>0.95599999999999996</v>
      </c>
      <c r="AD67" s="34">
        <v>0.95599999999999996</v>
      </c>
      <c r="AE67" s="34">
        <v>95.6</v>
      </c>
      <c r="AF67" s="35" t="str">
        <f>REPT("|",Tabla13[[#This Row],[Columna2]])</f>
        <v>|||||||||||||||||||||||||||||||||||||||||||||||||||||||||||||||||||||||||||||||||||||||||||||||</v>
      </c>
      <c r="AG67" s="24" t="str">
        <f t="shared" si="1"/>
        <v>85% a 100%</v>
      </c>
      <c r="AH67" s="26" t="str">
        <f t="shared" si="2"/>
        <v>176812338000101</v>
      </c>
      <c r="AI67" s="6">
        <v>711566.81</v>
      </c>
      <c r="AJ67" s="6">
        <v>705631.84</v>
      </c>
      <c r="AK67" s="21">
        <f t="shared" ref="AK67:AK125" si="9">AJ67/AI67</f>
        <v>0.9916592933838495</v>
      </c>
      <c r="AL67" s="33">
        <v>0.9916592933838495</v>
      </c>
      <c r="AM67" s="33">
        <f>+Tabla13[[#This Row],[Columna3]]*$AZ$4</f>
        <v>99.165929338384956</v>
      </c>
      <c r="AN67" s="36" t="str">
        <f>REPT("|",Tabla13[[#This Row],[Columna4]])</f>
        <v>|||||||||||||||||||||||||||||||||||||||||||||||||||||||||||||||||||||||||||||||||||||||||||||||||||</v>
      </c>
      <c r="AO67" s="26" t="str">
        <f t="shared" si="8"/>
        <v>85% a 100%</v>
      </c>
      <c r="AP67" s="6">
        <v>1709840.8099999996</v>
      </c>
      <c r="AQ67" s="6">
        <v>1703905.8399999996</v>
      </c>
      <c r="AR67" s="5" t="s">
        <v>2051</v>
      </c>
      <c r="AS67" s="5" t="s">
        <v>696</v>
      </c>
      <c r="AT67" s="5" t="s">
        <v>696</v>
      </c>
      <c r="AU67" s="5" t="s">
        <v>712</v>
      </c>
      <c r="AV67" s="5" t="s">
        <v>103</v>
      </c>
      <c r="AW67" s="5" t="s">
        <v>2731</v>
      </c>
      <c r="AX67" s="7">
        <v>44588.699768518498</v>
      </c>
      <c r="AY67" s="10"/>
    </row>
    <row r="68" spans="1:51" s="1" customFormat="1" ht="50" customHeight="1">
      <c r="A68" s="9">
        <v>2021</v>
      </c>
      <c r="B68" s="5" t="s">
        <v>484</v>
      </c>
      <c r="C68" s="5" t="s">
        <v>2782</v>
      </c>
      <c r="D68" s="5" t="s">
        <v>1874</v>
      </c>
      <c r="E68" s="5" t="s">
        <v>2827</v>
      </c>
      <c r="F68" s="5" t="s">
        <v>2645</v>
      </c>
      <c r="G68" s="5" t="s">
        <v>2135</v>
      </c>
      <c r="H68" s="29" t="s">
        <v>2771</v>
      </c>
      <c r="I68" s="5">
        <v>1</v>
      </c>
      <c r="J68" s="4">
        <v>1</v>
      </c>
      <c r="K68" s="5" t="s">
        <v>55</v>
      </c>
      <c r="L68" s="5" t="s">
        <v>2773</v>
      </c>
      <c r="M68" s="4">
        <v>5</v>
      </c>
      <c r="N68" s="5" t="s">
        <v>1388</v>
      </c>
      <c r="O68" s="5" t="s">
        <v>702</v>
      </c>
      <c r="P68" s="5" t="s">
        <v>365</v>
      </c>
      <c r="Q68" s="6">
        <v>190</v>
      </c>
      <c r="R68" s="6">
        <v>88</v>
      </c>
      <c r="S68" s="6">
        <v>22</v>
      </c>
      <c r="T68" s="6">
        <v>0</v>
      </c>
      <c r="U68" s="6">
        <v>0</v>
      </c>
      <c r="V68" s="6">
        <v>110</v>
      </c>
      <c r="W68" s="6">
        <v>88</v>
      </c>
      <c r="X68" s="6">
        <v>22</v>
      </c>
      <c r="Y68" s="6">
        <v>0</v>
      </c>
      <c r="Z68" s="6">
        <v>0</v>
      </c>
      <c r="AA68" s="6">
        <v>110</v>
      </c>
      <c r="AB68" s="21">
        <f t="shared" si="7"/>
        <v>1</v>
      </c>
      <c r="AC68" s="23">
        <f t="shared" ref="AC68:AC131" si="10">IF(AB68&gt;=100%,1,AB68)</f>
        <v>1</v>
      </c>
      <c r="AD68" s="34">
        <v>1</v>
      </c>
      <c r="AE68" s="34">
        <v>100</v>
      </c>
      <c r="AF68" s="35" t="str">
        <f>REPT("|",Tabla13[[#This Row],[Columna2]])</f>
        <v>||||||||||||||||||||||||||||||||||||||||||||||||||||||||||||||||||||||||||||||||||||||||||||||||||||</v>
      </c>
      <c r="AG68" s="24" t="str">
        <f t="shared" ref="AG68:AG131" si="11">IF(AB68&gt;=85%,"85% a 100%",IF(AND(AB68&gt;=70%,AB68&lt;85%),"70% a 84,99%","0% a 69,99%"))</f>
        <v>85% a 100%</v>
      </c>
      <c r="AH68" s="26" t="str">
        <f t="shared" ref="AH68:AH131" si="12">CONCATENATE(B68,F68)</f>
        <v>176812338000187</v>
      </c>
      <c r="AI68" s="6">
        <v>998274</v>
      </c>
      <c r="AJ68" s="6">
        <v>998274</v>
      </c>
      <c r="AK68" s="21">
        <f t="shared" si="9"/>
        <v>1</v>
      </c>
      <c r="AL68" s="33">
        <v>1</v>
      </c>
      <c r="AM68" s="33">
        <f>+Tabla13[[#This Row],[Columna3]]*$AZ$4</f>
        <v>100</v>
      </c>
      <c r="AN68" s="36" t="str">
        <f>REPT("|",Tabla13[[#This Row],[Columna4]])</f>
        <v>||||||||||||||||||||||||||||||||||||||||||||||||||||||||||||||||||||||||||||||||||||||||||||||||||||</v>
      </c>
      <c r="AO68" s="26" t="str">
        <f t="shared" si="8"/>
        <v>85% a 100%</v>
      </c>
      <c r="AP68" s="6">
        <v>0</v>
      </c>
      <c r="AQ68" s="6">
        <v>0</v>
      </c>
      <c r="AR68" s="5" t="s">
        <v>387</v>
      </c>
      <c r="AS68" s="5" t="s">
        <v>2149</v>
      </c>
      <c r="AT68" s="5" t="s">
        <v>2095</v>
      </c>
      <c r="AU68" s="5" t="s">
        <v>552</v>
      </c>
      <c r="AV68" s="5" t="s">
        <v>103</v>
      </c>
      <c r="AW68" s="5" t="s">
        <v>2731</v>
      </c>
      <c r="AX68" s="7">
        <v>44588.697164351899</v>
      </c>
      <c r="AY68" s="10"/>
    </row>
    <row r="69" spans="1:51" s="1" customFormat="1" ht="50" customHeight="1">
      <c r="A69" s="9">
        <v>2021</v>
      </c>
      <c r="B69" s="5" t="s">
        <v>527</v>
      </c>
      <c r="C69" s="5" t="s">
        <v>2782</v>
      </c>
      <c r="D69" s="5" t="s">
        <v>825</v>
      </c>
      <c r="E69" s="5" t="s">
        <v>2827</v>
      </c>
      <c r="F69" s="5" t="s">
        <v>2219</v>
      </c>
      <c r="G69" s="5" t="s">
        <v>739</v>
      </c>
      <c r="H69" s="29" t="s">
        <v>2770</v>
      </c>
      <c r="I69" s="5">
        <v>3</v>
      </c>
      <c r="J69" s="4">
        <v>7</v>
      </c>
      <c r="K69" s="5" t="s">
        <v>2274</v>
      </c>
      <c r="L69" s="5" t="s">
        <v>2776</v>
      </c>
      <c r="M69" s="4">
        <v>15</v>
      </c>
      <c r="N69" s="5" t="s">
        <v>409</v>
      </c>
      <c r="O69" s="5" t="s">
        <v>218</v>
      </c>
      <c r="P69" s="5" t="s">
        <v>488</v>
      </c>
      <c r="Q69" s="6">
        <v>0</v>
      </c>
      <c r="R69" s="6">
        <v>25</v>
      </c>
      <c r="S69" s="6">
        <v>25</v>
      </c>
      <c r="T69" s="6">
        <v>25</v>
      </c>
      <c r="U69" s="6">
        <v>25</v>
      </c>
      <c r="V69" s="6">
        <v>100</v>
      </c>
      <c r="W69" s="6">
        <v>25</v>
      </c>
      <c r="X69" s="6">
        <v>25</v>
      </c>
      <c r="Y69" s="6">
        <v>25</v>
      </c>
      <c r="Z69" s="6">
        <v>25</v>
      </c>
      <c r="AA69" s="6">
        <v>100</v>
      </c>
      <c r="AB69" s="21">
        <f t="shared" si="7"/>
        <v>1</v>
      </c>
      <c r="AC69" s="23">
        <f t="shared" si="10"/>
        <v>1</v>
      </c>
      <c r="AD69" s="34">
        <v>1</v>
      </c>
      <c r="AE69" s="34">
        <v>100</v>
      </c>
      <c r="AF69" s="35" t="str">
        <f>REPT("|",Tabla13[[#This Row],[Columna2]])</f>
        <v>||||||||||||||||||||||||||||||||||||||||||||||||||||||||||||||||||||||||||||||||||||||||||||||||||||</v>
      </c>
      <c r="AG69" s="24" t="str">
        <f t="shared" si="11"/>
        <v>85% a 100%</v>
      </c>
      <c r="AH69" s="26" t="str">
        <f t="shared" si="12"/>
        <v>176000236000101</v>
      </c>
      <c r="AI69" s="6">
        <v>16552019.050000001</v>
      </c>
      <c r="AJ69" s="6">
        <v>15950324.119999999</v>
      </c>
      <c r="AK69" s="21">
        <f t="shared" si="9"/>
        <v>0.9636482456803358</v>
      </c>
      <c r="AL69" s="33">
        <v>0.9636482456803358</v>
      </c>
      <c r="AM69" s="33">
        <f>+Tabla13[[#This Row],[Columna3]]*$AZ$4</f>
        <v>96.364824568033583</v>
      </c>
      <c r="AN69" s="36" t="str">
        <f>REPT("|",Tabla13[[#This Row],[Columna4]])</f>
        <v>||||||||||||||||||||||||||||||||||||||||||||||||||||||||||||||||||||||||||||||||||||||||||||||||</v>
      </c>
      <c r="AO69" s="26" t="str">
        <f t="shared" si="8"/>
        <v>85% a 100%</v>
      </c>
      <c r="AP69" s="6">
        <v>16552019.050000003</v>
      </c>
      <c r="AQ69" s="6">
        <v>15950324.120000001</v>
      </c>
      <c r="AR69" s="5" t="s">
        <v>590</v>
      </c>
      <c r="AS69" s="5" t="s">
        <v>590</v>
      </c>
      <c r="AT69" s="5" t="s">
        <v>590</v>
      </c>
      <c r="AU69" s="5" t="s">
        <v>590</v>
      </c>
      <c r="AV69" s="5" t="s">
        <v>195</v>
      </c>
      <c r="AW69" s="5" t="s">
        <v>1811</v>
      </c>
      <c r="AX69" s="7">
        <v>44586.517118055599</v>
      </c>
      <c r="AY69" s="11">
        <v>44586.516597222202</v>
      </c>
    </row>
    <row r="70" spans="1:51" s="1" customFormat="1" ht="50" customHeight="1">
      <c r="A70" s="9">
        <v>2021</v>
      </c>
      <c r="B70" s="5" t="s">
        <v>527</v>
      </c>
      <c r="C70" s="5" t="s">
        <v>2782</v>
      </c>
      <c r="D70" s="5" t="s">
        <v>825</v>
      </c>
      <c r="E70" s="5" t="s">
        <v>2827</v>
      </c>
      <c r="F70" s="5" t="s">
        <v>1631</v>
      </c>
      <c r="G70" s="5" t="s">
        <v>1551</v>
      </c>
      <c r="H70" s="29" t="s">
        <v>2771</v>
      </c>
      <c r="I70" s="5">
        <v>3</v>
      </c>
      <c r="J70" s="4">
        <v>8</v>
      </c>
      <c r="K70" s="5" t="s">
        <v>1534</v>
      </c>
      <c r="L70" s="5" t="s">
        <v>2776</v>
      </c>
      <c r="M70" s="4">
        <v>15</v>
      </c>
      <c r="N70" s="5" t="s">
        <v>409</v>
      </c>
      <c r="O70" s="5" t="s">
        <v>625</v>
      </c>
      <c r="P70" s="5" t="s">
        <v>197</v>
      </c>
      <c r="Q70" s="6">
        <v>0</v>
      </c>
      <c r="R70" s="6">
        <v>1311</v>
      </c>
      <c r="S70" s="6">
        <v>1123</v>
      </c>
      <c r="T70" s="6">
        <v>501</v>
      </c>
      <c r="U70" s="6">
        <v>556</v>
      </c>
      <c r="V70" s="6">
        <v>3491</v>
      </c>
      <c r="W70" s="6">
        <v>1311</v>
      </c>
      <c r="X70" s="6">
        <v>807</v>
      </c>
      <c r="Y70" s="6">
        <v>765</v>
      </c>
      <c r="Z70" s="6">
        <v>851</v>
      </c>
      <c r="AA70" s="6">
        <v>3734</v>
      </c>
      <c r="AB70" s="21">
        <f t="shared" si="7"/>
        <v>1.069607562303065</v>
      </c>
      <c r="AC70" s="23">
        <f t="shared" si="10"/>
        <v>1</v>
      </c>
      <c r="AD70" s="34">
        <v>1</v>
      </c>
      <c r="AE70" s="34">
        <v>100</v>
      </c>
      <c r="AF70" s="35" t="str">
        <f>REPT("|",Tabla13[[#This Row],[Columna2]])</f>
        <v>||||||||||||||||||||||||||||||||||||||||||||||||||||||||||||||||||||||||||||||||||||||||||||||||||||</v>
      </c>
      <c r="AG70" s="24" t="str">
        <f t="shared" si="11"/>
        <v>85% a 100%</v>
      </c>
      <c r="AH70" s="26" t="str">
        <f t="shared" si="12"/>
        <v>176000236000155</v>
      </c>
      <c r="AI70" s="6">
        <v>65080719.310000002</v>
      </c>
      <c r="AJ70" s="6">
        <v>64936432.810000002</v>
      </c>
      <c r="AK70" s="21">
        <f t="shared" si="9"/>
        <v>0.9977829608902643</v>
      </c>
      <c r="AL70" s="33">
        <v>0.9977829608902643</v>
      </c>
      <c r="AM70" s="33">
        <f>+Tabla13[[#This Row],[Columna3]]*$AZ$4</f>
        <v>99.778296089026426</v>
      </c>
      <c r="AN70" s="36" t="str">
        <f>REPT("|",Tabla13[[#This Row],[Columna4]])</f>
        <v>|||||||||||||||||||||||||||||||||||||||||||||||||||||||||||||||||||||||||||||||||||||||||||||||||||</v>
      </c>
      <c r="AO70" s="26" t="str">
        <f t="shared" si="8"/>
        <v>85% a 100%</v>
      </c>
      <c r="AP70" s="6">
        <v>65080719.310000002</v>
      </c>
      <c r="AQ70" s="6">
        <v>64936432.809999995</v>
      </c>
      <c r="AR70" s="5" t="s">
        <v>1460</v>
      </c>
      <c r="AS70" s="5" t="s">
        <v>1177</v>
      </c>
      <c r="AT70" s="5" t="s">
        <v>2267</v>
      </c>
      <c r="AU70" s="5" t="s">
        <v>1320</v>
      </c>
      <c r="AV70" s="5" t="s">
        <v>195</v>
      </c>
      <c r="AW70" s="5" t="s">
        <v>1811</v>
      </c>
      <c r="AX70" s="7">
        <v>44587.421238425901</v>
      </c>
      <c r="AY70" s="10"/>
    </row>
    <row r="71" spans="1:51" s="1" customFormat="1" ht="50" customHeight="1">
      <c r="A71" s="9">
        <v>2021</v>
      </c>
      <c r="B71" s="5" t="s">
        <v>2425</v>
      </c>
      <c r="C71" s="5" t="s">
        <v>2782</v>
      </c>
      <c r="D71" s="5" t="s">
        <v>476</v>
      </c>
      <c r="E71" s="5" t="s">
        <v>2827</v>
      </c>
      <c r="F71" s="5" t="s">
        <v>2219</v>
      </c>
      <c r="G71" s="5" t="s">
        <v>739</v>
      </c>
      <c r="H71" s="29" t="s">
        <v>2770</v>
      </c>
      <c r="I71" s="5">
        <v>3</v>
      </c>
      <c r="J71" s="4">
        <v>7</v>
      </c>
      <c r="K71" s="5" t="s">
        <v>2274</v>
      </c>
      <c r="L71" s="5" t="s">
        <v>2776</v>
      </c>
      <c r="M71" s="4">
        <v>14</v>
      </c>
      <c r="N71" s="5" t="s">
        <v>2573</v>
      </c>
      <c r="O71" s="5" t="s">
        <v>706</v>
      </c>
      <c r="P71" s="5" t="s">
        <v>314</v>
      </c>
      <c r="Q71" s="6">
        <v>25</v>
      </c>
      <c r="R71" s="6">
        <v>0.25</v>
      </c>
      <c r="S71" s="6">
        <v>0.25</v>
      </c>
      <c r="T71" s="6">
        <v>0.25</v>
      </c>
      <c r="U71" s="6">
        <v>0.25</v>
      </c>
      <c r="V71" s="6">
        <v>1</v>
      </c>
      <c r="W71" s="6">
        <v>0.23</v>
      </c>
      <c r="X71" s="6">
        <v>0.23</v>
      </c>
      <c r="Y71" s="6">
        <v>0.23</v>
      </c>
      <c r="Z71" s="6">
        <v>0.31</v>
      </c>
      <c r="AA71" s="6">
        <v>1</v>
      </c>
      <c r="AB71" s="21">
        <f t="shared" si="7"/>
        <v>1</v>
      </c>
      <c r="AC71" s="23">
        <f t="shared" si="10"/>
        <v>1</v>
      </c>
      <c r="AD71" s="34">
        <v>1</v>
      </c>
      <c r="AE71" s="34">
        <v>100</v>
      </c>
      <c r="AF71" s="35" t="str">
        <f>REPT("|",Tabla13[[#This Row],[Columna2]])</f>
        <v>||||||||||||||||||||||||||||||||||||||||||||||||||||||||||||||||||||||||||||||||||||||||||||||||||||</v>
      </c>
      <c r="AG71" s="24" t="str">
        <f t="shared" si="11"/>
        <v>85% a 100%</v>
      </c>
      <c r="AH71" s="26" t="str">
        <f t="shared" si="12"/>
        <v>176815027000101</v>
      </c>
      <c r="AI71" s="6">
        <v>1456632.52</v>
      </c>
      <c r="AJ71" s="6">
        <v>1452748.58</v>
      </c>
      <c r="AK71" s="21">
        <f t="shared" si="9"/>
        <v>0.99733361712945967</v>
      </c>
      <c r="AL71" s="33">
        <v>0.99733361712945967</v>
      </c>
      <c r="AM71" s="33">
        <f>+Tabla13[[#This Row],[Columna3]]*$AZ$4</f>
        <v>99.733361712945964</v>
      </c>
      <c r="AN71" s="36" t="str">
        <f>REPT("|",Tabla13[[#This Row],[Columna4]])</f>
        <v>|||||||||||||||||||||||||||||||||||||||||||||||||||||||||||||||||||||||||||||||||||||||||||||||||||</v>
      </c>
      <c r="AO71" s="26" t="str">
        <f t="shared" si="8"/>
        <v>85% a 100%</v>
      </c>
      <c r="AP71" s="6">
        <v>1456632.5200000003</v>
      </c>
      <c r="AQ71" s="6">
        <v>1452748.58</v>
      </c>
      <c r="AR71" s="5" t="s">
        <v>395</v>
      </c>
      <c r="AS71" s="5" t="s">
        <v>1285</v>
      </c>
      <c r="AT71" s="5" t="s">
        <v>2554</v>
      </c>
      <c r="AU71" s="5" t="s">
        <v>323</v>
      </c>
      <c r="AV71" s="5" t="s">
        <v>2442</v>
      </c>
      <c r="AW71" s="5" t="s">
        <v>1073</v>
      </c>
      <c r="AX71" s="7">
        <v>44587.697453703702</v>
      </c>
      <c r="AY71" s="10"/>
    </row>
    <row r="72" spans="1:51" s="1" customFormat="1" ht="50" customHeight="1">
      <c r="A72" s="9">
        <v>2021</v>
      </c>
      <c r="B72" s="5" t="s">
        <v>2425</v>
      </c>
      <c r="C72" s="5" t="s">
        <v>2782</v>
      </c>
      <c r="D72" s="5" t="s">
        <v>476</v>
      </c>
      <c r="E72" s="5" t="s">
        <v>2827</v>
      </c>
      <c r="F72" s="5" t="s">
        <v>1631</v>
      </c>
      <c r="G72" s="5" t="s">
        <v>1740</v>
      </c>
      <c r="H72" s="29" t="s">
        <v>2771</v>
      </c>
      <c r="I72" s="5">
        <v>2</v>
      </c>
      <c r="J72" s="4">
        <v>4</v>
      </c>
      <c r="K72" s="5" t="s">
        <v>108</v>
      </c>
      <c r="L72" s="5" t="s">
        <v>2772</v>
      </c>
      <c r="M72" s="4">
        <v>2</v>
      </c>
      <c r="N72" s="5" t="s">
        <v>570</v>
      </c>
      <c r="O72" s="5" t="s">
        <v>1477</v>
      </c>
      <c r="P72" s="5" t="s">
        <v>314</v>
      </c>
      <c r="Q72" s="6">
        <v>0</v>
      </c>
      <c r="R72" s="6">
        <v>0.35</v>
      </c>
      <c r="S72" s="6">
        <v>0.35</v>
      </c>
      <c r="T72" s="6">
        <v>0.15</v>
      </c>
      <c r="U72" s="6">
        <v>0.15</v>
      </c>
      <c r="V72" s="6">
        <v>1</v>
      </c>
      <c r="W72" s="6">
        <v>0.61</v>
      </c>
      <c r="X72" s="6">
        <v>0.31</v>
      </c>
      <c r="Y72" s="6">
        <v>0.02</v>
      </c>
      <c r="Z72" s="6">
        <v>0.06</v>
      </c>
      <c r="AA72" s="6">
        <v>1</v>
      </c>
      <c r="AB72" s="21">
        <f t="shared" si="7"/>
        <v>1</v>
      </c>
      <c r="AC72" s="23">
        <f t="shared" si="10"/>
        <v>1</v>
      </c>
      <c r="AD72" s="34">
        <v>1</v>
      </c>
      <c r="AE72" s="34">
        <v>100</v>
      </c>
      <c r="AF72" s="35" t="str">
        <f>REPT("|",Tabla13[[#This Row],[Columna2]])</f>
        <v>||||||||||||||||||||||||||||||||||||||||||||||||||||||||||||||||||||||||||||||||||||||||||||||||||||</v>
      </c>
      <c r="AG72" s="24" t="str">
        <f t="shared" si="11"/>
        <v>85% a 100%</v>
      </c>
      <c r="AH72" s="26" t="str">
        <f t="shared" si="12"/>
        <v>176815027000155</v>
      </c>
      <c r="AI72" s="6">
        <v>91387.28</v>
      </c>
      <c r="AJ72" s="6">
        <v>91387.28</v>
      </c>
      <c r="AK72" s="21">
        <f t="shared" si="9"/>
        <v>1</v>
      </c>
      <c r="AL72" s="33">
        <v>1</v>
      </c>
      <c r="AM72" s="33">
        <f>+Tabla13[[#This Row],[Columna3]]*$AZ$4</f>
        <v>100</v>
      </c>
      <c r="AN72" s="36" t="str">
        <f>REPT("|",Tabla13[[#This Row],[Columna4]])</f>
        <v>||||||||||||||||||||||||||||||||||||||||||||||||||||||||||||||||||||||||||||||||||||||||||||||||||||</v>
      </c>
      <c r="AO72" s="26" t="str">
        <f t="shared" si="8"/>
        <v>85% a 100%</v>
      </c>
      <c r="AP72" s="6">
        <v>91387.28</v>
      </c>
      <c r="AQ72" s="6">
        <v>91387.28</v>
      </c>
      <c r="AR72" s="5" t="s">
        <v>697</v>
      </c>
      <c r="AS72" s="5" t="s">
        <v>1125</v>
      </c>
      <c r="AT72" s="5" t="s">
        <v>764</v>
      </c>
      <c r="AU72" s="5" t="s">
        <v>1024</v>
      </c>
      <c r="AV72" s="5" t="s">
        <v>2442</v>
      </c>
      <c r="AW72" s="5" t="s">
        <v>1073</v>
      </c>
      <c r="AX72" s="7">
        <v>44587.697615740697</v>
      </c>
      <c r="AY72" s="10"/>
    </row>
    <row r="73" spans="1:51" s="1" customFormat="1" ht="50" customHeight="1">
      <c r="A73" s="9">
        <v>2021</v>
      </c>
      <c r="B73" s="5" t="s">
        <v>1813</v>
      </c>
      <c r="C73" s="5" t="s">
        <v>2782</v>
      </c>
      <c r="D73" s="5" t="s">
        <v>328</v>
      </c>
      <c r="E73" s="5" t="s">
        <v>2827</v>
      </c>
      <c r="F73" s="5" t="s">
        <v>2219</v>
      </c>
      <c r="G73" s="5" t="s">
        <v>739</v>
      </c>
      <c r="H73" s="29" t="s">
        <v>2770</v>
      </c>
      <c r="I73" s="5">
        <v>3</v>
      </c>
      <c r="J73" s="4">
        <v>7</v>
      </c>
      <c r="K73" s="5" t="s">
        <v>2274</v>
      </c>
      <c r="L73" s="5" t="s">
        <v>2776</v>
      </c>
      <c r="M73" s="4">
        <v>14</v>
      </c>
      <c r="N73" s="5" t="s">
        <v>2573</v>
      </c>
      <c r="O73" s="5" t="s">
        <v>706</v>
      </c>
      <c r="P73" s="5" t="s">
        <v>314</v>
      </c>
      <c r="Q73" s="6">
        <v>98.62</v>
      </c>
      <c r="R73" s="6">
        <v>25</v>
      </c>
      <c r="S73" s="6">
        <v>25</v>
      </c>
      <c r="T73" s="6">
        <v>25</v>
      </c>
      <c r="U73" s="6">
        <v>25</v>
      </c>
      <c r="V73" s="6">
        <v>100</v>
      </c>
      <c r="W73" s="6">
        <v>23.23</v>
      </c>
      <c r="X73" s="6">
        <v>26.77</v>
      </c>
      <c r="Y73" s="6">
        <v>25</v>
      </c>
      <c r="Z73" s="6">
        <v>25</v>
      </c>
      <c r="AA73" s="6">
        <v>100</v>
      </c>
      <c r="AB73" s="21">
        <f t="shared" si="7"/>
        <v>1</v>
      </c>
      <c r="AC73" s="23">
        <f t="shared" si="10"/>
        <v>1</v>
      </c>
      <c r="AD73" s="34">
        <v>1</v>
      </c>
      <c r="AE73" s="34">
        <v>100</v>
      </c>
      <c r="AF73" s="35" t="str">
        <f>REPT("|",Tabla13[[#This Row],[Columna2]])</f>
        <v>||||||||||||||||||||||||||||||||||||||||||||||||||||||||||||||||||||||||||||||||||||||||||||||||||||</v>
      </c>
      <c r="AG73" s="24" t="str">
        <f t="shared" si="11"/>
        <v>85% a 100%</v>
      </c>
      <c r="AH73" s="26" t="str">
        <f t="shared" si="12"/>
        <v>176000198000101</v>
      </c>
      <c r="AI73" s="6">
        <v>2657914.0699999998</v>
      </c>
      <c r="AJ73" s="6">
        <v>2638544.0499999998</v>
      </c>
      <c r="AK73" s="21">
        <f t="shared" si="9"/>
        <v>0.99271232271252474</v>
      </c>
      <c r="AL73" s="33">
        <v>0.99271232271252474</v>
      </c>
      <c r="AM73" s="33">
        <f>+Tabla13[[#This Row],[Columna3]]*$AZ$4</f>
        <v>99.271232271252472</v>
      </c>
      <c r="AN73" s="36" t="str">
        <f>REPT("|",Tabla13[[#This Row],[Columna4]])</f>
        <v>|||||||||||||||||||||||||||||||||||||||||||||||||||||||||||||||||||||||||||||||||||||||||||||||||||</v>
      </c>
      <c r="AO73" s="26" t="str">
        <f t="shared" si="8"/>
        <v>85% a 100%</v>
      </c>
      <c r="AP73" s="6">
        <v>2657914.0700000003</v>
      </c>
      <c r="AQ73" s="6">
        <v>2638544.0500000003</v>
      </c>
      <c r="AR73" s="5" t="s">
        <v>2297</v>
      </c>
      <c r="AS73" s="5" t="s">
        <v>1557</v>
      </c>
      <c r="AT73" s="5" t="s">
        <v>1255</v>
      </c>
      <c r="AU73" s="5" t="s">
        <v>2286</v>
      </c>
      <c r="AV73" s="5" t="s">
        <v>181</v>
      </c>
      <c r="AW73" s="5" t="s">
        <v>2037</v>
      </c>
      <c r="AX73" s="7">
        <v>44592.042025463001</v>
      </c>
      <c r="AY73" s="10"/>
    </row>
    <row r="74" spans="1:51" s="1" customFormat="1" ht="50" customHeight="1">
      <c r="A74" s="9">
        <v>2021</v>
      </c>
      <c r="B74" s="5" t="s">
        <v>1813</v>
      </c>
      <c r="C74" s="5" t="s">
        <v>2782</v>
      </c>
      <c r="D74" s="5" t="s">
        <v>328</v>
      </c>
      <c r="E74" s="5" t="s">
        <v>2827</v>
      </c>
      <c r="F74" s="5" t="s">
        <v>1631</v>
      </c>
      <c r="G74" s="5" t="s">
        <v>2618</v>
      </c>
      <c r="H74" s="29" t="s">
        <v>2771</v>
      </c>
      <c r="I74" s="5">
        <v>1</v>
      </c>
      <c r="J74" s="4">
        <v>1</v>
      </c>
      <c r="K74" s="5" t="s">
        <v>55</v>
      </c>
      <c r="L74" s="5" t="s">
        <v>2776</v>
      </c>
      <c r="M74" s="4">
        <v>14</v>
      </c>
      <c r="N74" s="5" t="s">
        <v>2573</v>
      </c>
      <c r="O74" s="5" t="s">
        <v>82</v>
      </c>
      <c r="P74" s="5" t="s">
        <v>314</v>
      </c>
      <c r="Q74" s="6">
        <v>99.26</v>
      </c>
      <c r="R74" s="6">
        <v>25</v>
      </c>
      <c r="S74" s="6">
        <v>25</v>
      </c>
      <c r="T74" s="6">
        <v>25</v>
      </c>
      <c r="U74" s="6">
        <v>25</v>
      </c>
      <c r="V74" s="6">
        <v>100</v>
      </c>
      <c r="W74" s="6">
        <v>33.450000000000003</v>
      </c>
      <c r="X74" s="6">
        <v>44.7</v>
      </c>
      <c r="Y74" s="6">
        <v>32.729999999999997</v>
      </c>
      <c r="Z74" s="6">
        <v>10</v>
      </c>
      <c r="AA74" s="6">
        <v>120.88</v>
      </c>
      <c r="AB74" s="21">
        <f t="shared" si="7"/>
        <v>1.2087999999999999</v>
      </c>
      <c r="AC74" s="23">
        <f t="shared" si="10"/>
        <v>1</v>
      </c>
      <c r="AD74" s="34">
        <v>1</v>
      </c>
      <c r="AE74" s="34">
        <v>100</v>
      </c>
      <c r="AF74" s="35" t="str">
        <f>REPT("|",Tabla13[[#This Row],[Columna2]])</f>
        <v>||||||||||||||||||||||||||||||||||||||||||||||||||||||||||||||||||||||||||||||||||||||||||||||||||||</v>
      </c>
      <c r="AG74" s="24" t="str">
        <f t="shared" si="11"/>
        <v>85% a 100%</v>
      </c>
      <c r="AH74" s="26" t="str">
        <f t="shared" si="12"/>
        <v>176000198000155</v>
      </c>
      <c r="AI74" s="6">
        <v>6053398.7699999996</v>
      </c>
      <c r="AJ74" s="6">
        <v>6052517.75</v>
      </c>
      <c r="AK74" s="21">
        <f t="shared" si="9"/>
        <v>0.9998544586217637</v>
      </c>
      <c r="AL74" s="33">
        <v>0.9998544586217637</v>
      </c>
      <c r="AM74" s="33">
        <f>+Tabla13[[#This Row],[Columna3]]*$AZ$4</f>
        <v>99.985445862176363</v>
      </c>
      <c r="AN74" s="36" t="str">
        <f>REPT("|",Tabla13[[#This Row],[Columna4]])</f>
        <v>|||||||||||||||||||||||||||||||||||||||||||||||||||||||||||||||||||||||||||||||||||||||||||||||||||</v>
      </c>
      <c r="AO74" s="26" t="str">
        <f t="shared" si="8"/>
        <v>85% a 100%</v>
      </c>
      <c r="AP74" s="6">
        <v>6053398.7700000005</v>
      </c>
      <c r="AQ74" s="6">
        <v>6052517.7500000009</v>
      </c>
      <c r="AR74" s="5" t="s">
        <v>1938</v>
      </c>
      <c r="AS74" s="5" t="s">
        <v>2161</v>
      </c>
      <c r="AT74" s="5" t="s">
        <v>540</v>
      </c>
      <c r="AU74" s="5" t="s">
        <v>1066</v>
      </c>
      <c r="AV74" s="5" t="s">
        <v>181</v>
      </c>
      <c r="AW74" s="5" t="s">
        <v>2037</v>
      </c>
      <c r="AX74" s="7">
        <v>44589.4049884259</v>
      </c>
      <c r="AY74" s="10"/>
    </row>
    <row r="75" spans="1:51" s="1" customFormat="1" ht="50" customHeight="1">
      <c r="A75" s="9">
        <v>2021</v>
      </c>
      <c r="B75" s="5" t="s">
        <v>1065</v>
      </c>
      <c r="C75" s="5" t="s">
        <v>2782</v>
      </c>
      <c r="D75" s="5" t="s">
        <v>2579</v>
      </c>
      <c r="E75" s="5" t="s">
        <v>2827</v>
      </c>
      <c r="F75" s="5" t="s">
        <v>2219</v>
      </c>
      <c r="G75" s="5" t="s">
        <v>739</v>
      </c>
      <c r="H75" s="29" t="s">
        <v>2770</v>
      </c>
      <c r="I75" s="5">
        <v>3</v>
      </c>
      <c r="J75" s="4">
        <v>7</v>
      </c>
      <c r="K75" s="5" t="s">
        <v>2274</v>
      </c>
      <c r="L75" s="5" t="s">
        <v>2776</v>
      </c>
      <c r="M75" s="4">
        <v>14</v>
      </c>
      <c r="N75" s="5" t="s">
        <v>2573</v>
      </c>
      <c r="O75" s="5" t="s">
        <v>706</v>
      </c>
      <c r="P75" s="5" t="s">
        <v>314</v>
      </c>
      <c r="Q75" s="6">
        <v>92.19</v>
      </c>
      <c r="R75" s="6">
        <v>25</v>
      </c>
      <c r="S75" s="6">
        <v>25</v>
      </c>
      <c r="T75" s="6">
        <v>25</v>
      </c>
      <c r="U75" s="6">
        <v>25</v>
      </c>
      <c r="V75" s="6">
        <v>100</v>
      </c>
      <c r="W75" s="6">
        <v>22.42</v>
      </c>
      <c r="X75" s="6">
        <v>23.5</v>
      </c>
      <c r="Y75" s="6">
        <v>23.81</v>
      </c>
      <c r="Z75" s="6">
        <v>30.27</v>
      </c>
      <c r="AA75" s="6">
        <v>100</v>
      </c>
      <c r="AB75" s="21">
        <f t="shared" si="7"/>
        <v>1</v>
      </c>
      <c r="AC75" s="23">
        <f t="shared" si="10"/>
        <v>1</v>
      </c>
      <c r="AD75" s="34">
        <v>1</v>
      </c>
      <c r="AE75" s="34">
        <v>100</v>
      </c>
      <c r="AF75" s="35" t="str">
        <f>REPT("|",Tabla13[[#This Row],[Columna2]])</f>
        <v>||||||||||||||||||||||||||||||||||||||||||||||||||||||||||||||||||||||||||||||||||||||||||||||||||||</v>
      </c>
      <c r="AG75" s="24" t="str">
        <f t="shared" si="11"/>
        <v>85% a 100%</v>
      </c>
      <c r="AH75" s="26" t="str">
        <f t="shared" si="12"/>
        <v>176001313000101</v>
      </c>
      <c r="AI75" s="6">
        <v>4173209.46</v>
      </c>
      <c r="AJ75" s="6">
        <v>4130588.23</v>
      </c>
      <c r="AK75" s="21">
        <f t="shared" si="9"/>
        <v>0.98978694206257267</v>
      </c>
      <c r="AL75" s="33">
        <v>0.98978694206257267</v>
      </c>
      <c r="AM75" s="33">
        <f>+Tabla13[[#This Row],[Columna3]]*$AZ$4</f>
        <v>98.978694206257273</v>
      </c>
      <c r="AN75" s="36" t="str">
        <f>REPT("|",Tabla13[[#This Row],[Columna4]])</f>
        <v>||||||||||||||||||||||||||||||||||||||||||||||||||||||||||||||||||||||||||||||||||||||||||||||||||</v>
      </c>
      <c r="AO75" s="26" t="str">
        <f t="shared" si="8"/>
        <v>85% a 100%</v>
      </c>
      <c r="AP75" s="6">
        <v>4173209.46</v>
      </c>
      <c r="AQ75" s="6">
        <v>4130588.23</v>
      </c>
      <c r="AR75" s="5" t="s">
        <v>986</v>
      </c>
      <c r="AS75" s="5" t="s">
        <v>1414</v>
      </c>
      <c r="AT75" s="5" t="s">
        <v>576</v>
      </c>
      <c r="AU75" s="5" t="s">
        <v>1440</v>
      </c>
      <c r="AV75" s="5" t="s">
        <v>59</v>
      </c>
      <c r="AW75" s="5" t="s">
        <v>445</v>
      </c>
      <c r="AX75" s="7">
        <v>44592.4902083333</v>
      </c>
      <c r="AY75" s="10"/>
    </row>
    <row r="76" spans="1:51" s="1" customFormat="1" ht="50" customHeight="1">
      <c r="A76" s="9">
        <v>2021</v>
      </c>
      <c r="B76" s="5" t="s">
        <v>1065</v>
      </c>
      <c r="C76" s="5" t="s">
        <v>2782</v>
      </c>
      <c r="D76" s="5" t="s">
        <v>2579</v>
      </c>
      <c r="E76" s="5" t="s">
        <v>2827</v>
      </c>
      <c r="F76" s="5" t="s">
        <v>1631</v>
      </c>
      <c r="G76" s="5" t="s">
        <v>656</v>
      </c>
      <c r="H76" s="29" t="s">
        <v>2771</v>
      </c>
      <c r="I76" s="5">
        <v>1</v>
      </c>
      <c r="J76" s="4">
        <v>1</v>
      </c>
      <c r="K76" s="5" t="s">
        <v>55</v>
      </c>
      <c r="L76" s="5" t="s">
        <v>2776</v>
      </c>
      <c r="M76" s="4">
        <v>14</v>
      </c>
      <c r="N76" s="5" t="s">
        <v>2573</v>
      </c>
      <c r="O76" s="5" t="s">
        <v>2500</v>
      </c>
      <c r="P76" s="5" t="s">
        <v>314</v>
      </c>
      <c r="Q76" s="6">
        <v>97</v>
      </c>
      <c r="R76" s="6">
        <v>78</v>
      </c>
      <c r="S76" s="6">
        <v>78</v>
      </c>
      <c r="T76" s="6">
        <v>78</v>
      </c>
      <c r="U76" s="6">
        <v>78</v>
      </c>
      <c r="V76" s="6">
        <v>312</v>
      </c>
      <c r="W76" s="6">
        <v>71.599999999999994</v>
      </c>
      <c r="X76" s="6">
        <v>73.31</v>
      </c>
      <c r="Y76" s="6">
        <v>72.92</v>
      </c>
      <c r="Z76" s="6">
        <v>73.260000000000005</v>
      </c>
      <c r="AA76" s="6">
        <v>291.08999999999997</v>
      </c>
      <c r="AB76" s="21">
        <f t="shared" si="7"/>
        <v>0.93298076923076911</v>
      </c>
      <c r="AC76" s="23">
        <f t="shared" si="10"/>
        <v>0.93298076923076911</v>
      </c>
      <c r="AD76" s="34">
        <v>0.93298076923076911</v>
      </c>
      <c r="AE76" s="34">
        <v>93.298076923076906</v>
      </c>
      <c r="AF76" s="35" t="str">
        <f>REPT("|",Tabla13[[#This Row],[Columna2]])</f>
        <v>|||||||||||||||||||||||||||||||||||||||||||||||||||||||||||||||||||||||||||||||||||||||||||||</v>
      </c>
      <c r="AG76" s="24" t="str">
        <f t="shared" si="11"/>
        <v>85% a 100%</v>
      </c>
      <c r="AH76" s="26" t="str">
        <f t="shared" si="12"/>
        <v>176001313000155</v>
      </c>
      <c r="AI76" s="6">
        <v>6923551.2800000003</v>
      </c>
      <c r="AJ76" s="6">
        <v>6923551.2800000003</v>
      </c>
      <c r="AK76" s="21">
        <f t="shared" si="9"/>
        <v>1</v>
      </c>
      <c r="AL76" s="33">
        <v>1</v>
      </c>
      <c r="AM76" s="33">
        <f>+Tabla13[[#This Row],[Columna3]]*$AZ$4</f>
        <v>100</v>
      </c>
      <c r="AN76" s="36" t="str">
        <f>REPT("|",Tabla13[[#This Row],[Columna4]])</f>
        <v>||||||||||||||||||||||||||||||||||||||||||||||||||||||||||||||||||||||||||||||||||||||||||||||||||||</v>
      </c>
      <c r="AO76" s="26" t="str">
        <f t="shared" si="8"/>
        <v>85% a 100%</v>
      </c>
      <c r="AP76" s="6">
        <v>6923551.2799999993</v>
      </c>
      <c r="AQ76" s="6">
        <v>6923551.2799999993</v>
      </c>
      <c r="AR76" s="5" t="s">
        <v>2407</v>
      </c>
      <c r="AS76" s="5" t="s">
        <v>1900</v>
      </c>
      <c r="AT76" s="5" t="s">
        <v>1444</v>
      </c>
      <c r="AU76" s="5" t="s">
        <v>416</v>
      </c>
      <c r="AV76" s="5" t="s">
        <v>59</v>
      </c>
      <c r="AW76" s="5" t="s">
        <v>445</v>
      </c>
      <c r="AX76" s="7">
        <v>44592.489641203698</v>
      </c>
      <c r="AY76" s="10"/>
    </row>
    <row r="77" spans="1:51" s="1" customFormat="1" ht="50" customHeight="1">
      <c r="A77" s="9">
        <v>2021</v>
      </c>
      <c r="B77" s="5" t="s">
        <v>1700</v>
      </c>
      <c r="C77" s="5" t="s">
        <v>2782</v>
      </c>
      <c r="D77" s="5" t="s">
        <v>746</v>
      </c>
      <c r="E77" s="5" t="s">
        <v>2827</v>
      </c>
      <c r="F77" s="5" t="s">
        <v>2219</v>
      </c>
      <c r="G77" s="5" t="s">
        <v>739</v>
      </c>
      <c r="H77" s="29" t="s">
        <v>2770</v>
      </c>
      <c r="I77" s="5">
        <v>3</v>
      </c>
      <c r="J77" s="4">
        <v>7</v>
      </c>
      <c r="K77" s="5" t="s">
        <v>2274</v>
      </c>
      <c r="L77" s="5" t="s">
        <v>2776</v>
      </c>
      <c r="M77" s="4">
        <v>14</v>
      </c>
      <c r="N77" s="5" t="s">
        <v>2573</v>
      </c>
      <c r="O77" s="5" t="s">
        <v>531</v>
      </c>
      <c r="P77" s="5" t="s">
        <v>314</v>
      </c>
      <c r="Q77" s="6">
        <v>0</v>
      </c>
      <c r="R77" s="6">
        <v>25</v>
      </c>
      <c r="S77" s="6">
        <v>25</v>
      </c>
      <c r="T77" s="6">
        <v>25</v>
      </c>
      <c r="U77" s="6">
        <v>25</v>
      </c>
      <c r="V77" s="6">
        <v>100</v>
      </c>
      <c r="W77" s="6">
        <v>24.18</v>
      </c>
      <c r="X77" s="6">
        <v>23.68</v>
      </c>
      <c r="Y77" s="6">
        <v>24.73</v>
      </c>
      <c r="Z77" s="6">
        <v>25.87</v>
      </c>
      <c r="AA77" s="6">
        <v>98.46</v>
      </c>
      <c r="AB77" s="21">
        <f t="shared" si="7"/>
        <v>0.98459999999999992</v>
      </c>
      <c r="AC77" s="23">
        <f t="shared" si="10"/>
        <v>0.98459999999999992</v>
      </c>
      <c r="AD77" s="34">
        <v>0.98459999999999992</v>
      </c>
      <c r="AE77" s="34">
        <v>98.46</v>
      </c>
      <c r="AF77" s="35" t="str">
        <f>REPT("|",Tabla13[[#This Row],[Columna2]])</f>
        <v>||||||||||||||||||||||||||||||||||||||||||||||||||||||||||||||||||||||||||||||||||||||||||||||||||</v>
      </c>
      <c r="AG77" s="24" t="str">
        <f t="shared" si="11"/>
        <v>85% a 100%</v>
      </c>
      <c r="AH77" s="26" t="str">
        <f t="shared" si="12"/>
        <v>176815744000101</v>
      </c>
      <c r="AI77" s="6">
        <v>6158343.3899999997</v>
      </c>
      <c r="AJ77" s="6">
        <v>6158237.8799999999</v>
      </c>
      <c r="AK77" s="21">
        <f t="shared" si="9"/>
        <v>0.99998286714570495</v>
      </c>
      <c r="AL77" s="33">
        <v>0.99998286714570495</v>
      </c>
      <c r="AM77" s="33">
        <f>+Tabla13[[#This Row],[Columna3]]*$AZ$4</f>
        <v>99.998286714570497</v>
      </c>
      <c r="AN77" s="36" t="str">
        <f>REPT("|",Tabla13[[#This Row],[Columna4]])</f>
        <v>|||||||||||||||||||||||||||||||||||||||||||||||||||||||||||||||||||||||||||||||||||||||||||||||||||</v>
      </c>
      <c r="AO77" s="26" t="str">
        <f t="shared" si="8"/>
        <v>85% a 100%</v>
      </c>
      <c r="AP77" s="6">
        <v>6158343.3900000015</v>
      </c>
      <c r="AQ77" s="6">
        <v>6158237.8800000008</v>
      </c>
      <c r="AR77" s="5" t="s">
        <v>1780</v>
      </c>
      <c r="AS77" s="5" t="s">
        <v>2264</v>
      </c>
      <c r="AT77" s="5" t="s">
        <v>2388</v>
      </c>
      <c r="AU77" s="5" t="s">
        <v>1901</v>
      </c>
      <c r="AV77" s="5" t="s">
        <v>1004</v>
      </c>
      <c r="AW77" s="5" t="s">
        <v>534</v>
      </c>
      <c r="AX77" s="7">
        <v>44587.370763888903</v>
      </c>
      <c r="AY77" s="10"/>
    </row>
    <row r="78" spans="1:51" s="1" customFormat="1" ht="50" customHeight="1">
      <c r="A78" s="9">
        <v>2021</v>
      </c>
      <c r="B78" s="5" t="s">
        <v>1700</v>
      </c>
      <c r="C78" s="5" t="s">
        <v>2782</v>
      </c>
      <c r="D78" s="5" t="s">
        <v>746</v>
      </c>
      <c r="E78" s="5" t="s">
        <v>2827</v>
      </c>
      <c r="F78" s="5" t="s">
        <v>1631</v>
      </c>
      <c r="G78" s="5" t="s">
        <v>864</v>
      </c>
      <c r="H78" s="29" t="s">
        <v>2771</v>
      </c>
      <c r="I78" s="5">
        <v>1</v>
      </c>
      <c r="J78" s="4">
        <v>1</v>
      </c>
      <c r="K78" s="5" t="s">
        <v>55</v>
      </c>
      <c r="L78" s="5" t="s">
        <v>2776</v>
      </c>
      <c r="M78" s="4">
        <v>14</v>
      </c>
      <c r="N78" s="5" t="s">
        <v>2573</v>
      </c>
      <c r="O78" s="5" t="s">
        <v>18</v>
      </c>
      <c r="P78" s="5" t="s">
        <v>314</v>
      </c>
      <c r="Q78" s="6">
        <v>0</v>
      </c>
      <c r="R78" s="6">
        <v>25</v>
      </c>
      <c r="S78" s="6">
        <v>25</v>
      </c>
      <c r="T78" s="6">
        <v>25</v>
      </c>
      <c r="U78" s="6">
        <v>25</v>
      </c>
      <c r="V78" s="6">
        <v>100</v>
      </c>
      <c r="W78" s="6">
        <v>24.85</v>
      </c>
      <c r="X78" s="6">
        <v>25</v>
      </c>
      <c r="Y78" s="6">
        <v>25</v>
      </c>
      <c r="Z78" s="6">
        <v>25.15</v>
      </c>
      <c r="AA78" s="6">
        <v>100</v>
      </c>
      <c r="AB78" s="21">
        <f t="shared" si="7"/>
        <v>1</v>
      </c>
      <c r="AC78" s="23">
        <f t="shared" si="10"/>
        <v>1</v>
      </c>
      <c r="AD78" s="34">
        <v>1</v>
      </c>
      <c r="AE78" s="34">
        <v>100</v>
      </c>
      <c r="AF78" s="35" t="str">
        <f>REPT("|",Tabla13[[#This Row],[Columna2]])</f>
        <v>||||||||||||||||||||||||||||||||||||||||||||||||||||||||||||||||||||||||||||||||||||||||||||||||||||</v>
      </c>
      <c r="AG78" s="24" t="str">
        <f t="shared" si="11"/>
        <v>85% a 100%</v>
      </c>
      <c r="AH78" s="26" t="str">
        <f t="shared" si="12"/>
        <v>176815744000155</v>
      </c>
      <c r="AI78" s="6">
        <v>26449370.899999999</v>
      </c>
      <c r="AJ78" s="6">
        <v>26449370.899999999</v>
      </c>
      <c r="AK78" s="21">
        <f t="shared" si="9"/>
        <v>1</v>
      </c>
      <c r="AL78" s="33">
        <v>1</v>
      </c>
      <c r="AM78" s="33">
        <f>+Tabla13[[#This Row],[Columna3]]*$AZ$4</f>
        <v>100</v>
      </c>
      <c r="AN78" s="36" t="str">
        <f>REPT("|",Tabla13[[#This Row],[Columna4]])</f>
        <v>||||||||||||||||||||||||||||||||||||||||||||||||||||||||||||||||||||||||||||||||||||||||||||||||||||</v>
      </c>
      <c r="AO78" s="26" t="str">
        <f t="shared" si="8"/>
        <v>85% a 100%</v>
      </c>
      <c r="AP78" s="6">
        <v>26449370.899999999</v>
      </c>
      <c r="AQ78" s="6">
        <v>26449370.899999999</v>
      </c>
      <c r="AR78" s="5" t="s">
        <v>1632</v>
      </c>
      <c r="AS78" s="5" t="s">
        <v>2572</v>
      </c>
      <c r="AT78" s="5" t="s">
        <v>1473</v>
      </c>
      <c r="AU78" s="5" t="s">
        <v>1081</v>
      </c>
      <c r="AV78" s="5" t="s">
        <v>1004</v>
      </c>
      <c r="AW78" s="5" t="s">
        <v>534</v>
      </c>
      <c r="AX78" s="7">
        <v>44588.619803240697</v>
      </c>
      <c r="AY78" s="10"/>
    </row>
    <row r="79" spans="1:51" s="1" customFormat="1" ht="50" customHeight="1">
      <c r="A79" s="9">
        <v>2021</v>
      </c>
      <c r="B79" s="5" t="s">
        <v>2222</v>
      </c>
      <c r="C79" s="5" t="s">
        <v>2779</v>
      </c>
      <c r="D79" s="5" t="s">
        <v>579</v>
      </c>
      <c r="E79" s="5" t="s">
        <v>2827</v>
      </c>
      <c r="F79" s="5" t="s">
        <v>2219</v>
      </c>
      <c r="G79" s="5" t="s">
        <v>739</v>
      </c>
      <c r="H79" s="29" t="s">
        <v>2770</v>
      </c>
      <c r="I79" s="5">
        <v>3</v>
      </c>
      <c r="J79" s="4">
        <v>7</v>
      </c>
      <c r="K79" s="5" t="s">
        <v>2274</v>
      </c>
      <c r="L79" s="5" t="s">
        <v>2776</v>
      </c>
      <c r="M79" s="4">
        <v>14</v>
      </c>
      <c r="N79" s="5" t="s">
        <v>2573</v>
      </c>
      <c r="O79" s="5" t="s">
        <v>706</v>
      </c>
      <c r="P79" s="5" t="s">
        <v>314</v>
      </c>
      <c r="Q79" s="6">
        <v>0</v>
      </c>
      <c r="R79" s="6">
        <v>25</v>
      </c>
      <c r="S79" s="6">
        <v>25</v>
      </c>
      <c r="T79" s="6">
        <v>25</v>
      </c>
      <c r="U79" s="6">
        <v>25</v>
      </c>
      <c r="V79" s="6">
        <v>100</v>
      </c>
      <c r="W79" s="6">
        <v>25</v>
      </c>
      <c r="X79" s="6">
        <v>25</v>
      </c>
      <c r="Y79" s="6">
        <v>25</v>
      </c>
      <c r="Z79" s="6">
        <v>25</v>
      </c>
      <c r="AA79" s="6">
        <v>100</v>
      </c>
      <c r="AB79" s="21">
        <f t="shared" si="7"/>
        <v>1</v>
      </c>
      <c r="AC79" s="23">
        <f t="shared" si="10"/>
        <v>1</v>
      </c>
      <c r="AD79" s="34">
        <v>1</v>
      </c>
      <c r="AE79" s="34">
        <v>100</v>
      </c>
      <c r="AF79" s="35" t="str">
        <f>REPT("|",Tabla13[[#This Row],[Columna2]])</f>
        <v>||||||||||||||||||||||||||||||||||||||||||||||||||||||||||||||||||||||||||||||||||||||||||||||||||||</v>
      </c>
      <c r="AG79" s="24" t="str">
        <f t="shared" si="11"/>
        <v>85% a 100%</v>
      </c>
      <c r="AH79" s="26" t="str">
        <f t="shared" si="12"/>
        <v>176801441000101</v>
      </c>
      <c r="AI79" s="6">
        <v>9487250.9100000001</v>
      </c>
      <c r="AJ79" s="6">
        <v>9381943.2899999991</v>
      </c>
      <c r="AK79" s="21">
        <f t="shared" si="9"/>
        <v>0.98890009118563504</v>
      </c>
      <c r="AL79" s="33">
        <v>0.98890009118563504</v>
      </c>
      <c r="AM79" s="33">
        <f>+Tabla13[[#This Row],[Columna3]]*$AZ$4</f>
        <v>98.890009118563498</v>
      </c>
      <c r="AN79" s="36" t="str">
        <f>REPT("|",Tabla13[[#This Row],[Columna4]])</f>
        <v>||||||||||||||||||||||||||||||||||||||||||||||||||||||||||||||||||||||||||||||||||||||||||||||||||</v>
      </c>
      <c r="AO79" s="26" t="str">
        <f t="shared" si="8"/>
        <v>85% a 100%</v>
      </c>
      <c r="AP79" s="6">
        <v>10865911.689999999</v>
      </c>
      <c r="AQ79" s="6">
        <v>10760604.060000001</v>
      </c>
      <c r="AR79" s="5" t="s">
        <v>776</v>
      </c>
      <c r="AS79" s="5" t="s">
        <v>776</v>
      </c>
      <c r="AT79" s="5" t="s">
        <v>776</v>
      </c>
      <c r="AU79" s="5" t="s">
        <v>776</v>
      </c>
      <c r="AV79" s="5" t="s">
        <v>2030</v>
      </c>
      <c r="AW79" s="5" t="s">
        <v>1560</v>
      </c>
      <c r="AX79" s="7">
        <v>44589.727581018502</v>
      </c>
      <c r="AY79" s="10"/>
    </row>
    <row r="80" spans="1:51" s="1" customFormat="1" ht="50" customHeight="1">
      <c r="A80" s="9">
        <v>2021</v>
      </c>
      <c r="B80" s="5" t="s">
        <v>2222</v>
      </c>
      <c r="C80" s="5" t="s">
        <v>2779</v>
      </c>
      <c r="D80" s="5" t="s">
        <v>579</v>
      </c>
      <c r="E80" s="5" t="s">
        <v>2827</v>
      </c>
      <c r="F80" s="5" t="s">
        <v>1631</v>
      </c>
      <c r="G80" s="5" t="s">
        <v>730</v>
      </c>
      <c r="H80" s="29" t="s">
        <v>2771</v>
      </c>
      <c r="I80" s="5">
        <v>2</v>
      </c>
      <c r="J80" s="4">
        <v>5</v>
      </c>
      <c r="K80" s="5" t="s">
        <v>2602</v>
      </c>
      <c r="L80" s="5" t="s">
        <v>2774</v>
      </c>
      <c r="M80" s="4">
        <v>9</v>
      </c>
      <c r="N80" s="5" t="s">
        <v>1967</v>
      </c>
      <c r="O80" s="5" t="s">
        <v>1669</v>
      </c>
      <c r="P80" s="5" t="s">
        <v>314</v>
      </c>
      <c r="Q80" s="6">
        <v>0</v>
      </c>
      <c r="R80" s="6">
        <v>25</v>
      </c>
      <c r="S80" s="6">
        <v>25</v>
      </c>
      <c r="T80" s="6">
        <v>25</v>
      </c>
      <c r="U80" s="6">
        <v>25</v>
      </c>
      <c r="V80" s="6">
        <v>100</v>
      </c>
      <c r="W80" s="6">
        <v>25</v>
      </c>
      <c r="X80" s="6">
        <v>25</v>
      </c>
      <c r="Y80" s="6">
        <v>25</v>
      </c>
      <c r="Z80" s="6">
        <v>25</v>
      </c>
      <c r="AA80" s="6">
        <v>100</v>
      </c>
      <c r="AB80" s="21">
        <f t="shared" si="7"/>
        <v>1</v>
      </c>
      <c r="AC80" s="23">
        <f t="shared" si="10"/>
        <v>1</v>
      </c>
      <c r="AD80" s="34">
        <v>1</v>
      </c>
      <c r="AE80" s="34">
        <v>100</v>
      </c>
      <c r="AF80" s="35" t="str">
        <f>REPT("|",Tabla13[[#This Row],[Columna2]])</f>
        <v>||||||||||||||||||||||||||||||||||||||||||||||||||||||||||||||||||||||||||||||||||||||||||||||||||||</v>
      </c>
      <c r="AG80" s="24" t="str">
        <f t="shared" si="11"/>
        <v>85% a 100%</v>
      </c>
      <c r="AH80" s="26" t="str">
        <f t="shared" si="12"/>
        <v>176801441000155</v>
      </c>
      <c r="AI80" s="6">
        <v>19577866.469999999</v>
      </c>
      <c r="AJ80" s="6">
        <v>19368986.210000001</v>
      </c>
      <c r="AK80" s="21">
        <f t="shared" si="9"/>
        <v>0.98933079555322978</v>
      </c>
      <c r="AL80" s="33">
        <v>0.98933079555322978</v>
      </c>
      <c r="AM80" s="33">
        <f>+Tabla13[[#This Row],[Columna3]]*$AZ$4</f>
        <v>98.933079555322976</v>
      </c>
      <c r="AN80" s="36" t="str">
        <f>REPT("|",Tabla13[[#This Row],[Columna4]])</f>
        <v>||||||||||||||||||||||||||||||||||||||||||||||||||||||||||||||||||||||||||||||||||||||||||||||||||</v>
      </c>
      <c r="AO80" s="26" t="str">
        <f t="shared" si="8"/>
        <v>85% a 100%</v>
      </c>
      <c r="AP80" s="6">
        <v>18199205.690000001</v>
      </c>
      <c r="AQ80" s="6">
        <v>17990325.439999998</v>
      </c>
      <c r="AR80" s="5" t="s">
        <v>1396</v>
      </c>
      <c r="AS80" s="5" t="s">
        <v>1363</v>
      </c>
      <c r="AT80" s="5" t="s">
        <v>256</v>
      </c>
      <c r="AU80" s="5" t="s">
        <v>1940</v>
      </c>
      <c r="AV80" s="5" t="s">
        <v>2030</v>
      </c>
      <c r="AW80" s="5" t="s">
        <v>1560</v>
      </c>
      <c r="AX80" s="7">
        <v>44589.726527777799</v>
      </c>
      <c r="AY80" s="10"/>
    </row>
    <row r="81" spans="1:51" s="1" customFormat="1" ht="50" customHeight="1">
      <c r="A81" s="9">
        <v>2021</v>
      </c>
      <c r="B81" s="5" t="s">
        <v>250</v>
      </c>
      <c r="C81" s="5" t="s">
        <v>2779</v>
      </c>
      <c r="D81" s="5" t="s">
        <v>955</v>
      </c>
      <c r="E81" s="5" t="s">
        <v>2827</v>
      </c>
      <c r="F81" s="5" t="s">
        <v>2219</v>
      </c>
      <c r="G81" s="5" t="s">
        <v>739</v>
      </c>
      <c r="H81" s="29" t="s">
        <v>2770</v>
      </c>
      <c r="I81" s="5">
        <v>3</v>
      </c>
      <c r="J81" s="4">
        <v>7</v>
      </c>
      <c r="K81" s="5" t="s">
        <v>2274</v>
      </c>
      <c r="L81" s="5" t="s">
        <v>2776</v>
      </c>
      <c r="M81" s="4">
        <v>14</v>
      </c>
      <c r="N81" s="5" t="s">
        <v>2573</v>
      </c>
      <c r="O81" s="5" t="s">
        <v>706</v>
      </c>
      <c r="P81" s="5" t="s">
        <v>314</v>
      </c>
      <c r="Q81" s="6">
        <v>97.82</v>
      </c>
      <c r="R81" s="6">
        <v>25</v>
      </c>
      <c r="S81" s="6">
        <v>25</v>
      </c>
      <c r="T81" s="6">
        <v>25</v>
      </c>
      <c r="U81" s="6">
        <v>25</v>
      </c>
      <c r="V81" s="6">
        <v>100</v>
      </c>
      <c r="W81" s="6">
        <v>14.77</v>
      </c>
      <c r="X81" s="6">
        <v>27.05</v>
      </c>
      <c r="Y81" s="6">
        <v>31.55</v>
      </c>
      <c r="Z81" s="6">
        <v>24.33</v>
      </c>
      <c r="AA81" s="6">
        <v>97.7</v>
      </c>
      <c r="AB81" s="21">
        <f t="shared" si="7"/>
        <v>0.97699999999999998</v>
      </c>
      <c r="AC81" s="23">
        <f t="shared" si="10"/>
        <v>0.97699999999999998</v>
      </c>
      <c r="AD81" s="34">
        <v>0.97699999999999998</v>
      </c>
      <c r="AE81" s="34">
        <v>97.7</v>
      </c>
      <c r="AF81" s="35" t="str">
        <f>REPT("|",Tabla13[[#This Row],[Columna2]])</f>
        <v>|||||||||||||||||||||||||||||||||||||||||||||||||||||||||||||||||||||||||||||||||||||||||||||||||</v>
      </c>
      <c r="AG81" s="24" t="str">
        <f t="shared" si="11"/>
        <v>85% a 100%</v>
      </c>
      <c r="AH81" s="26" t="str">
        <f t="shared" si="12"/>
        <v>176804939000101</v>
      </c>
      <c r="AI81" s="6">
        <v>15115509.68</v>
      </c>
      <c r="AJ81" s="6">
        <v>14768368.109999999</v>
      </c>
      <c r="AK81" s="21">
        <f t="shared" si="9"/>
        <v>0.97703408106315337</v>
      </c>
      <c r="AL81" s="33">
        <v>0.97703408106315337</v>
      </c>
      <c r="AM81" s="33">
        <f>+Tabla13[[#This Row],[Columna3]]*$AZ$4</f>
        <v>97.703408106315337</v>
      </c>
      <c r="AN81" s="36" t="str">
        <f>REPT("|",Tabla13[[#This Row],[Columna4]])</f>
        <v>|||||||||||||||||||||||||||||||||||||||||||||||||||||||||||||||||||||||||||||||||||||||||||||||||</v>
      </c>
      <c r="AO81" s="26" t="str">
        <f t="shared" si="8"/>
        <v>85% a 100%</v>
      </c>
      <c r="AP81" s="6">
        <v>15115509.679999996</v>
      </c>
      <c r="AQ81" s="6">
        <v>14768368.110000003</v>
      </c>
      <c r="AR81" s="5" t="s">
        <v>1958</v>
      </c>
      <c r="AS81" s="5" t="s">
        <v>2335</v>
      </c>
      <c r="AT81" s="5" t="s">
        <v>2335</v>
      </c>
      <c r="AU81" s="5" t="s">
        <v>892</v>
      </c>
      <c r="AV81" s="5" t="s">
        <v>1389</v>
      </c>
      <c r="AW81" s="5" t="s">
        <v>632</v>
      </c>
      <c r="AX81" s="7">
        <v>44582.7112037037</v>
      </c>
      <c r="AY81" s="10"/>
    </row>
    <row r="82" spans="1:51" s="1" customFormat="1" ht="50" customHeight="1">
      <c r="A82" s="9">
        <v>2021</v>
      </c>
      <c r="B82" s="5" t="s">
        <v>250</v>
      </c>
      <c r="C82" s="5" t="s">
        <v>2779</v>
      </c>
      <c r="D82" s="5" t="s">
        <v>955</v>
      </c>
      <c r="E82" s="5" t="s">
        <v>2827</v>
      </c>
      <c r="F82" s="5" t="s">
        <v>1631</v>
      </c>
      <c r="G82" s="5" t="s">
        <v>2184</v>
      </c>
      <c r="H82" s="29" t="s">
        <v>2771</v>
      </c>
      <c r="I82" s="5">
        <v>3</v>
      </c>
      <c r="J82" s="4">
        <v>7</v>
      </c>
      <c r="K82" s="5" t="s">
        <v>2274</v>
      </c>
      <c r="L82" s="5" t="s">
        <v>2773</v>
      </c>
      <c r="M82" s="4">
        <v>5</v>
      </c>
      <c r="N82" s="5" t="s">
        <v>1388</v>
      </c>
      <c r="O82" s="5" t="s">
        <v>603</v>
      </c>
      <c r="P82" s="5" t="s">
        <v>488</v>
      </c>
      <c r="Q82" s="6">
        <v>99.72</v>
      </c>
      <c r="R82" s="6">
        <v>17.850000000000001</v>
      </c>
      <c r="S82" s="6">
        <v>20</v>
      </c>
      <c r="T82" s="6">
        <v>30</v>
      </c>
      <c r="U82" s="6">
        <v>32.15</v>
      </c>
      <c r="V82" s="6">
        <v>100</v>
      </c>
      <c r="W82" s="6">
        <v>17.850000000000001</v>
      </c>
      <c r="X82" s="6">
        <v>23.25</v>
      </c>
      <c r="Y82" s="6">
        <v>22.25</v>
      </c>
      <c r="Z82" s="6">
        <v>32.340000000000003</v>
      </c>
      <c r="AA82" s="6">
        <v>95.69</v>
      </c>
      <c r="AB82" s="21">
        <f t="shared" si="7"/>
        <v>0.95689999999999997</v>
      </c>
      <c r="AC82" s="23">
        <f t="shared" si="10"/>
        <v>0.95689999999999997</v>
      </c>
      <c r="AD82" s="34">
        <v>0.95689999999999997</v>
      </c>
      <c r="AE82" s="34">
        <v>95.69</v>
      </c>
      <c r="AF82" s="35" t="str">
        <f>REPT("|",Tabla13[[#This Row],[Columna2]])</f>
        <v>|||||||||||||||||||||||||||||||||||||||||||||||||||||||||||||||||||||||||||||||||||||||||||||||</v>
      </c>
      <c r="AG82" s="24" t="str">
        <f t="shared" si="11"/>
        <v>85% a 100%</v>
      </c>
      <c r="AH82" s="26" t="str">
        <f t="shared" si="12"/>
        <v>176804939000155</v>
      </c>
      <c r="AI82" s="6">
        <v>21175204.100000001</v>
      </c>
      <c r="AJ82" s="6">
        <v>20262740.07</v>
      </c>
      <c r="AK82" s="21">
        <f t="shared" si="9"/>
        <v>0.95690884367910289</v>
      </c>
      <c r="AL82" s="33">
        <v>0.95690884367910289</v>
      </c>
      <c r="AM82" s="33">
        <f>+Tabla13[[#This Row],[Columna3]]*$AZ$4</f>
        <v>95.690884367910286</v>
      </c>
      <c r="AN82" s="36" t="str">
        <f>REPT("|",Tabla13[[#This Row],[Columna4]])</f>
        <v>|||||||||||||||||||||||||||||||||||||||||||||||||||||||||||||||||||||||||||||||||||||||||||||||</v>
      </c>
      <c r="AO82" s="26" t="str">
        <f t="shared" si="8"/>
        <v>85% a 100%</v>
      </c>
      <c r="AP82" s="6">
        <v>21175204.099999994</v>
      </c>
      <c r="AQ82" s="6">
        <v>20262740.069999997</v>
      </c>
      <c r="AR82" s="5" t="s">
        <v>1143</v>
      </c>
      <c r="AS82" s="5" t="s">
        <v>1767</v>
      </c>
      <c r="AT82" s="5" t="s">
        <v>1609</v>
      </c>
      <c r="AU82" s="5" t="s">
        <v>136</v>
      </c>
      <c r="AV82" s="5" t="s">
        <v>1389</v>
      </c>
      <c r="AW82" s="5" t="s">
        <v>632</v>
      </c>
      <c r="AX82" s="7">
        <v>44582.711331018501</v>
      </c>
      <c r="AY82" s="10"/>
    </row>
    <row r="83" spans="1:51" s="1" customFormat="1" ht="50" customHeight="1">
      <c r="A83" s="9">
        <v>2021</v>
      </c>
      <c r="B83" s="5" t="s">
        <v>2104</v>
      </c>
      <c r="C83" s="5" t="s">
        <v>2778</v>
      </c>
      <c r="D83" s="5" t="s">
        <v>53</v>
      </c>
      <c r="E83" s="5" t="s">
        <v>2827</v>
      </c>
      <c r="F83" s="5" t="s">
        <v>2219</v>
      </c>
      <c r="G83" s="5" t="s">
        <v>739</v>
      </c>
      <c r="H83" s="29" t="s">
        <v>2770</v>
      </c>
      <c r="I83" s="5">
        <v>3</v>
      </c>
      <c r="J83" s="4">
        <v>7</v>
      </c>
      <c r="K83" s="5" t="s">
        <v>2274</v>
      </c>
      <c r="L83" s="5" t="s">
        <v>2774</v>
      </c>
      <c r="M83" s="4">
        <v>9</v>
      </c>
      <c r="N83" s="5" t="s">
        <v>1967</v>
      </c>
      <c r="O83" s="5" t="s">
        <v>706</v>
      </c>
      <c r="P83" s="5" t="s">
        <v>314</v>
      </c>
      <c r="Q83" s="6">
        <v>100</v>
      </c>
      <c r="R83" s="6">
        <v>25</v>
      </c>
      <c r="S83" s="6">
        <v>25</v>
      </c>
      <c r="T83" s="6">
        <v>25</v>
      </c>
      <c r="U83" s="6">
        <v>25</v>
      </c>
      <c r="V83" s="6">
        <v>100</v>
      </c>
      <c r="W83" s="6">
        <v>25</v>
      </c>
      <c r="X83" s="6">
        <v>25</v>
      </c>
      <c r="Y83" s="6">
        <v>25</v>
      </c>
      <c r="Z83" s="6">
        <v>25</v>
      </c>
      <c r="AA83" s="6">
        <v>100</v>
      </c>
      <c r="AB83" s="21">
        <f t="shared" si="7"/>
        <v>1</v>
      </c>
      <c r="AC83" s="23">
        <f t="shared" si="10"/>
        <v>1</v>
      </c>
      <c r="AD83" s="34">
        <v>1</v>
      </c>
      <c r="AE83" s="34">
        <v>100</v>
      </c>
      <c r="AF83" s="35" t="str">
        <f>REPT("|",Tabla13[[#This Row],[Columna2]])</f>
        <v>||||||||||||||||||||||||||||||||||||||||||||||||||||||||||||||||||||||||||||||||||||||||||||||||||||</v>
      </c>
      <c r="AG83" s="24" t="str">
        <f t="shared" si="11"/>
        <v>85% a 100%</v>
      </c>
      <c r="AH83" s="26" t="str">
        <f t="shared" si="12"/>
        <v>176804866000101</v>
      </c>
      <c r="AI83" s="6">
        <v>1107630.6299999999</v>
      </c>
      <c r="AJ83" s="6">
        <v>1106282.96</v>
      </c>
      <c r="AK83" s="21">
        <f t="shared" si="9"/>
        <v>0.99878328572405051</v>
      </c>
      <c r="AL83" s="33">
        <v>0.99878328572405051</v>
      </c>
      <c r="AM83" s="33">
        <f>+Tabla13[[#This Row],[Columna3]]*$AZ$4</f>
        <v>99.878328572405053</v>
      </c>
      <c r="AN83" s="36" t="str">
        <f>REPT("|",Tabla13[[#This Row],[Columna4]])</f>
        <v>|||||||||||||||||||||||||||||||||||||||||||||||||||||||||||||||||||||||||||||||||||||||||||||||||||</v>
      </c>
      <c r="AO83" s="26" t="str">
        <f t="shared" si="8"/>
        <v>85% a 100%</v>
      </c>
      <c r="AP83" s="6">
        <v>1107630.6300000001</v>
      </c>
      <c r="AQ83" s="6">
        <v>1106282.96</v>
      </c>
      <c r="AR83" s="5" t="s">
        <v>2740</v>
      </c>
      <c r="AS83" s="5" t="s">
        <v>2740</v>
      </c>
      <c r="AT83" s="5" t="s">
        <v>2740</v>
      </c>
      <c r="AU83" s="5" t="s">
        <v>174</v>
      </c>
      <c r="AV83" s="5" t="s">
        <v>634</v>
      </c>
      <c r="AW83" s="5" t="s">
        <v>1828</v>
      </c>
      <c r="AX83" s="7">
        <v>44585.604236111103</v>
      </c>
      <c r="AY83" s="10"/>
    </row>
    <row r="84" spans="1:51" s="1" customFormat="1" ht="50" customHeight="1">
      <c r="A84" s="9">
        <v>2021</v>
      </c>
      <c r="B84" s="5" t="s">
        <v>2104</v>
      </c>
      <c r="C84" s="5" t="s">
        <v>2778</v>
      </c>
      <c r="D84" s="5" t="s">
        <v>53</v>
      </c>
      <c r="E84" s="5" t="s">
        <v>2827</v>
      </c>
      <c r="F84" s="5" t="s">
        <v>1394</v>
      </c>
      <c r="G84" s="5" t="s">
        <v>2334</v>
      </c>
      <c r="H84" s="29" t="s">
        <v>2771</v>
      </c>
      <c r="I84" s="5">
        <v>1</v>
      </c>
      <c r="J84" s="4">
        <v>1</v>
      </c>
      <c r="K84" s="5" t="s">
        <v>55</v>
      </c>
      <c r="L84" s="5" t="s">
        <v>2774</v>
      </c>
      <c r="M84" s="4">
        <v>9</v>
      </c>
      <c r="N84" s="5" t="s">
        <v>1967</v>
      </c>
      <c r="O84" s="5" t="s">
        <v>813</v>
      </c>
      <c r="P84" s="5" t="s">
        <v>227</v>
      </c>
      <c r="Q84" s="6">
        <v>105</v>
      </c>
      <c r="R84" s="6">
        <v>26</v>
      </c>
      <c r="S84" s="6">
        <v>26</v>
      </c>
      <c r="T84" s="6">
        <v>26</v>
      </c>
      <c r="U84" s="6">
        <v>27</v>
      </c>
      <c r="V84" s="6">
        <v>105</v>
      </c>
      <c r="W84" s="6">
        <v>21</v>
      </c>
      <c r="X84" s="6">
        <v>40</v>
      </c>
      <c r="Y84" s="6">
        <v>7</v>
      </c>
      <c r="Z84" s="6">
        <v>27</v>
      </c>
      <c r="AA84" s="6">
        <v>95</v>
      </c>
      <c r="AB84" s="21">
        <f t="shared" si="7"/>
        <v>0.90476190476190477</v>
      </c>
      <c r="AC84" s="23">
        <f t="shared" si="10"/>
        <v>0.90476190476190477</v>
      </c>
      <c r="AD84" s="34">
        <v>0.90476190476190477</v>
      </c>
      <c r="AE84" s="34">
        <v>90.476190476190482</v>
      </c>
      <c r="AF84" s="35" t="str">
        <f>REPT("|",Tabla13[[#This Row],[Columna2]])</f>
        <v>||||||||||||||||||||||||||||||||||||||||||||||||||||||||||||||||||||||||||||||||||||||||||</v>
      </c>
      <c r="AG84" s="24" t="str">
        <f t="shared" si="11"/>
        <v>85% a 100%</v>
      </c>
      <c r="AH84" s="26" t="str">
        <f t="shared" si="12"/>
        <v>176804866000191</v>
      </c>
      <c r="AI84" s="6">
        <v>5593378.3700000001</v>
      </c>
      <c r="AJ84" s="6">
        <v>5586597.7599999998</v>
      </c>
      <c r="AK84" s="21">
        <f t="shared" si="9"/>
        <v>0.99878774337234755</v>
      </c>
      <c r="AL84" s="33">
        <v>0.99878774337234755</v>
      </c>
      <c r="AM84" s="33">
        <f>+Tabla13[[#This Row],[Columna3]]*$AZ$4</f>
        <v>99.878774337234759</v>
      </c>
      <c r="AN84" s="36" t="str">
        <f>REPT("|",Tabla13[[#This Row],[Columna4]])</f>
        <v>|||||||||||||||||||||||||||||||||||||||||||||||||||||||||||||||||||||||||||||||||||||||||||||||||||</v>
      </c>
      <c r="AO84" s="26" t="str">
        <f t="shared" si="8"/>
        <v>85% a 100%</v>
      </c>
      <c r="AP84" s="6">
        <v>5593378.3700000001</v>
      </c>
      <c r="AQ84" s="6">
        <v>5586597.7599999998</v>
      </c>
      <c r="AR84" s="5" t="s">
        <v>799</v>
      </c>
      <c r="AS84" s="5" t="s">
        <v>1971</v>
      </c>
      <c r="AT84" s="5" t="s">
        <v>516</v>
      </c>
      <c r="AU84" s="5" t="s">
        <v>1131</v>
      </c>
      <c r="AV84" s="5" t="s">
        <v>634</v>
      </c>
      <c r="AW84" s="5" t="s">
        <v>1828</v>
      </c>
      <c r="AX84" s="7">
        <v>44585.608865740702</v>
      </c>
      <c r="AY84" s="10"/>
    </row>
    <row r="85" spans="1:51" s="1" customFormat="1" ht="50" customHeight="1">
      <c r="A85" s="9">
        <v>2021</v>
      </c>
      <c r="B85" s="5" t="s">
        <v>918</v>
      </c>
      <c r="C85" s="5" t="s">
        <v>2778</v>
      </c>
      <c r="D85" s="5" t="s">
        <v>684</v>
      </c>
      <c r="E85" s="5" t="s">
        <v>2827</v>
      </c>
      <c r="F85" s="5" t="s">
        <v>2219</v>
      </c>
      <c r="G85" s="5" t="s">
        <v>739</v>
      </c>
      <c r="H85" s="29" t="s">
        <v>2770</v>
      </c>
      <c r="I85" s="5">
        <v>3</v>
      </c>
      <c r="J85" s="4">
        <v>7</v>
      </c>
      <c r="K85" s="5" t="s">
        <v>2274</v>
      </c>
      <c r="L85" s="5" t="s">
        <v>2776</v>
      </c>
      <c r="M85" s="4">
        <v>14</v>
      </c>
      <c r="N85" s="5" t="s">
        <v>2573</v>
      </c>
      <c r="O85" s="5" t="s">
        <v>706</v>
      </c>
      <c r="P85" s="5" t="s">
        <v>314</v>
      </c>
      <c r="Q85" s="6">
        <v>100</v>
      </c>
      <c r="R85" s="6">
        <v>25</v>
      </c>
      <c r="S85" s="6">
        <v>25</v>
      </c>
      <c r="T85" s="6">
        <v>25</v>
      </c>
      <c r="U85" s="6">
        <v>25</v>
      </c>
      <c r="V85" s="6">
        <v>100</v>
      </c>
      <c r="W85" s="6">
        <v>25</v>
      </c>
      <c r="X85" s="6">
        <v>25</v>
      </c>
      <c r="Y85" s="6">
        <v>25</v>
      </c>
      <c r="Z85" s="6">
        <v>25</v>
      </c>
      <c r="AA85" s="6">
        <v>100</v>
      </c>
      <c r="AB85" s="21">
        <f t="shared" si="7"/>
        <v>1</v>
      </c>
      <c r="AC85" s="23">
        <f t="shared" si="10"/>
        <v>1</v>
      </c>
      <c r="AD85" s="34">
        <v>1</v>
      </c>
      <c r="AE85" s="34">
        <v>100</v>
      </c>
      <c r="AF85" s="35" t="str">
        <f>REPT("|",Tabla13[[#This Row],[Columna2]])</f>
        <v>||||||||||||||||||||||||||||||||||||||||||||||||||||||||||||||||||||||||||||||||||||||||||||||||||||</v>
      </c>
      <c r="AG85" s="24" t="str">
        <f t="shared" si="11"/>
        <v>85% a 100%</v>
      </c>
      <c r="AH85" s="26" t="str">
        <f t="shared" si="12"/>
        <v>176805404000101</v>
      </c>
      <c r="AI85" s="6">
        <v>4302730.53</v>
      </c>
      <c r="AJ85" s="6">
        <v>4184950.53</v>
      </c>
      <c r="AK85" s="21">
        <f t="shared" si="9"/>
        <v>0.97262668457185475</v>
      </c>
      <c r="AL85" s="33">
        <v>0.97262668457185475</v>
      </c>
      <c r="AM85" s="33">
        <f>+Tabla13[[#This Row],[Columna3]]*$AZ$4</f>
        <v>97.26266845718547</v>
      </c>
      <c r="AN85" s="36" t="str">
        <f>REPT("|",Tabla13[[#This Row],[Columna4]])</f>
        <v>|||||||||||||||||||||||||||||||||||||||||||||||||||||||||||||||||||||||||||||||||||||||||||||||||</v>
      </c>
      <c r="AO85" s="26" t="str">
        <f t="shared" si="8"/>
        <v>85% a 100%</v>
      </c>
      <c r="AP85" s="6">
        <v>4302730.53</v>
      </c>
      <c r="AQ85" s="6">
        <v>4184950.5300000003</v>
      </c>
      <c r="AR85" s="5" t="s">
        <v>1240</v>
      </c>
      <c r="AS85" s="5" t="s">
        <v>172</v>
      </c>
      <c r="AT85" s="5" t="s">
        <v>680</v>
      </c>
      <c r="AU85" s="5" t="s">
        <v>680</v>
      </c>
      <c r="AV85" s="5" t="s">
        <v>2046</v>
      </c>
      <c r="AW85" s="5" t="s">
        <v>1023</v>
      </c>
      <c r="AX85" s="7">
        <v>44592.380810185197</v>
      </c>
      <c r="AY85" s="10"/>
    </row>
    <row r="86" spans="1:51" s="1" customFormat="1" ht="50" customHeight="1">
      <c r="A86" s="9">
        <v>2021</v>
      </c>
      <c r="B86" s="5" t="s">
        <v>918</v>
      </c>
      <c r="C86" s="5" t="s">
        <v>2778</v>
      </c>
      <c r="D86" s="5" t="s">
        <v>684</v>
      </c>
      <c r="E86" s="5" t="s">
        <v>2827</v>
      </c>
      <c r="F86" s="5" t="s">
        <v>1394</v>
      </c>
      <c r="G86" s="5" t="s">
        <v>2334</v>
      </c>
      <c r="H86" s="29" t="s">
        <v>2771</v>
      </c>
      <c r="I86" s="5">
        <v>3</v>
      </c>
      <c r="J86" s="4">
        <v>7</v>
      </c>
      <c r="K86" s="5" t="s">
        <v>2274</v>
      </c>
      <c r="L86" s="5" t="s">
        <v>2774</v>
      </c>
      <c r="M86" s="4">
        <v>9</v>
      </c>
      <c r="N86" s="5" t="s">
        <v>1967</v>
      </c>
      <c r="O86" s="5" t="s">
        <v>1593</v>
      </c>
      <c r="P86" s="5" t="s">
        <v>314</v>
      </c>
      <c r="Q86" s="6">
        <v>0.84</v>
      </c>
      <c r="R86" s="6">
        <v>0.84</v>
      </c>
      <c r="S86" s="6">
        <v>0.84</v>
      </c>
      <c r="T86" s="6">
        <v>0.84</v>
      </c>
      <c r="U86" s="6">
        <v>0.84</v>
      </c>
      <c r="V86" s="6">
        <v>3.36</v>
      </c>
      <c r="W86" s="6">
        <v>0.91</v>
      </c>
      <c r="X86" s="6">
        <v>0.89</v>
      </c>
      <c r="Y86" s="6">
        <v>0.87</v>
      </c>
      <c r="Z86" s="6">
        <v>0.89</v>
      </c>
      <c r="AA86" s="6">
        <v>3.56</v>
      </c>
      <c r="AB86" s="21">
        <f t="shared" si="7"/>
        <v>1.0595238095238095</v>
      </c>
      <c r="AC86" s="23">
        <f t="shared" si="10"/>
        <v>1</v>
      </c>
      <c r="AD86" s="34">
        <v>1</v>
      </c>
      <c r="AE86" s="34">
        <v>100</v>
      </c>
      <c r="AF86" s="35" t="str">
        <f>REPT("|",Tabla13[[#This Row],[Columna2]])</f>
        <v>||||||||||||||||||||||||||||||||||||||||||||||||||||||||||||||||||||||||||||||||||||||||||||||||||||</v>
      </c>
      <c r="AG86" s="24" t="str">
        <f t="shared" si="11"/>
        <v>85% a 100%</v>
      </c>
      <c r="AH86" s="26" t="str">
        <f t="shared" si="12"/>
        <v>176805404000191</v>
      </c>
      <c r="AI86" s="6">
        <v>26463506.510000002</v>
      </c>
      <c r="AJ86" s="6">
        <v>23089698.98</v>
      </c>
      <c r="AK86" s="21">
        <f t="shared" si="9"/>
        <v>0.87251094148369523</v>
      </c>
      <c r="AL86" s="33">
        <v>0.87251094148369523</v>
      </c>
      <c r="AM86" s="33">
        <f>+Tabla13[[#This Row],[Columna3]]*$AZ$4</f>
        <v>87.251094148369518</v>
      </c>
      <c r="AN86" s="36" t="str">
        <f>REPT("|",Tabla13[[#This Row],[Columna4]])</f>
        <v>|||||||||||||||||||||||||||||||||||||||||||||||||||||||||||||||||||||||||||||||||||||||</v>
      </c>
      <c r="AO86" s="26" t="str">
        <f t="shared" si="8"/>
        <v>85% a 100%</v>
      </c>
      <c r="AP86" s="6">
        <v>26463506.509999994</v>
      </c>
      <c r="AQ86" s="6">
        <v>23089698.979999997</v>
      </c>
      <c r="AR86" s="5" t="s">
        <v>206</v>
      </c>
      <c r="AS86" s="5" t="s">
        <v>2383</v>
      </c>
      <c r="AT86" s="5" t="s">
        <v>642</v>
      </c>
      <c r="AU86" s="5" t="s">
        <v>2468</v>
      </c>
      <c r="AV86" s="5" t="s">
        <v>2046</v>
      </c>
      <c r="AW86" s="5" t="s">
        <v>1023</v>
      </c>
      <c r="AX86" s="7">
        <v>44587.365648148101</v>
      </c>
      <c r="AY86" s="10"/>
    </row>
    <row r="87" spans="1:51" s="1" customFormat="1" ht="50" customHeight="1">
      <c r="A87" s="9">
        <v>2021</v>
      </c>
      <c r="B87" s="5" t="s">
        <v>2445</v>
      </c>
      <c r="C87" s="5" t="s">
        <v>2779</v>
      </c>
      <c r="D87" s="5" t="s">
        <v>2715</v>
      </c>
      <c r="E87" s="5" t="s">
        <v>2827</v>
      </c>
      <c r="F87" s="5" t="s">
        <v>2219</v>
      </c>
      <c r="G87" s="5" t="s">
        <v>739</v>
      </c>
      <c r="H87" s="29" t="s">
        <v>2770</v>
      </c>
      <c r="I87" s="5">
        <v>3</v>
      </c>
      <c r="J87" s="4">
        <v>7</v>
      </c>
      <c r="K87" s="5" t="s">
        <v>2274</v>
      </c>
      <c r="L87" s="5" t="s">
        <v>2772</v>
      </c>
      <c r="M87" s="4">
        <v>4</v>
      </c>
      <c r="N87" s="5" t="s">
        <v>1840</v>
      </c>
      <c r="O87" s="5" t="s">
        <v>1402</v>
      </c>
      <c r="P87" s="5" t="s">
        <v>488</v>
      </c>
      <c r="Q87" s="6">
        <v>102.04</v>
      </c>
      <c r="R87" s="6">
        <v>25</v>
      </c>
      <c r="S87" s="6">
        <v>25</v>
      </c>
      <c r="T87" s="6">
        <v>25</v>
      </c>
      <c r="U87" s="6">
        <v>25</v>
      </c>
      <c r="V87" s="6">
        <v>100</v>
      </c>
      <c r="W87" s="6">
        <v>25</v>
      </c>
      <c r="X87" s="6">
        <v>25</v>
      </c>
      <c r="Y87" s="6">
        <v>25</v>
      </c>
      <c r="Z87" s="6">
        <v>25</v>
      </c>
      <c r="AA87" s="6">
        <v>100</v>
      </c>
      <c r="AB87" s="21">
        <f t="shared" si="7"/>
        <v>1</v>
      </c>
      <c r="AC87" s="23">
        <f t="shared" si="10"/>
        <v>1</v>
      </c>
      <c r="AD87" s="34">
        <v>1</v>
      </c>
      <c r="AE87" s="34">
        <v>100</v>
      </c>
      <c r="AF87" s="35" t="str">
        <f>REPT("|",Tabla13[[#This Row],[Columna2]])</f>
        <v>||||||||||||||||||||||||||||||||||||||||||||||||||||||||||||||||||||||||||||||||||||||||||||||||||||</v>
      </c>
      <c r="AG87" s="24" t="str">
        <f t="shared" si="11"/>
        <v>85% a 100%</v>
      </c>
      <c r="AH87" s="26" t="str">
        <f t="shared" si="12"/>
        <v>176815833000101</v>
      </c>
      <c r="AI87" s="6">
        <v>7607510.4299999997</v>
      </c>
      <c r="AJ87" s="6">
        <v>7414741.0899999999</v>
      </c>
      <c r="AK87" s="21">
        <f t="shared" si="9"/>
        <v>0.97466065386649758</v>
      </c>
      <c r="AL87" s="33">
        <v>0.97466065386649758</v>
      </c>
      <c r="AM87" s="33">
        <f>+Tabla13[[#This Row],[Columna3]]*$AZ$4</f>
        <v>97.46606538664976</v>
      </c>
      <c r="AN87" s="36" t="str">
        <f>REPT("|",Tabla13[[#This Row],[Columna4]])</f>
        <v>|||||||||||||||||||||||||||||||||||||||||||||||||||||||||||||||||||||||||||||||||||||||||||||||||</v>
      </c>
      <c r="AO87" s="26" t="str">
        <f t="shared" si="8"/>
        <v>85% a 100%</v>
      </c>
      <c r="AP87" s="6">
        <v>7607510.4299999978</v>
      </c>
      <c r="AQ87" s="6">
        <v>7414741.0899999989</v>
      </c>
      <c r="AR87" s="5" t="s">
        <v>1679</v>
      </c>
      <c r="AS87" s="5" t="s">
        <v>2658</v>
      </c>
      <c r="AT87" s="5" t="s">
        <v>583</v>
      </c>
      <c r="AU87" s="5" t="s">
        <v>2636</v>
      </c>
      <c r="AV87" s="5" t="s">
        <v>2697</v>
      </c>
      <c r="AW87" s="5" t="s">
        <v>2027</v>
      </c>
      <c r="AX87" s="7">
        <v>44592.497164351902</v>
      </c>
      <c r="AY87" s="10"/>
    </row>
    <row r="88" spans="1:51" s="1" customFormat="1" ht="50" customHeight="1">
      <c r="A88" s="9">
        <v>2021</v>
      </c>
      <c r="B88" s="5" t="s">
        <v>2296</v>
      </c>
      <c r="C88" s="5" t="s">
        <v>2782</v>
      </c>
      <c r="D88" s="5" t="s">
        <v>385</v>
      </c>
      <c r="E88" s="5" t="s">
        <v>2827</v>
      </c>
      <c r="F88" s="5" t="s">
        <v>2219</v>
      </c>
      <c r="G88" s="5" t="s">
        <v>739</v>
      </c>
      <c r="H88" s="29" t="s">
        <v>2770</v>
      </c>
      <c r="I88" s="5">
        <v>3</v>
      </c>
      <c r="J88" s="4">
        <v>7</v>
      </c>
      <c r="K88" s="5" t="s">
        <v>2274</v>
      </c>
      <c r="L88" s="5" t="s">
        <v>2773</v>
      </c>
      <c r="M88" s="4">
        <v>7</v>
      </c>
      <c r="N88" s="5" t="s">
        <v>1817</v>
      </c>
      <c r="O88" s="5" t="s">
        <v>706</v>
      </c>
      <c r="P88" s="5" t="s">
        <v>314</v>
      </c>
      <c r="Q88" s="6">
        <v>86.64</v>
      </c>
      <c r="R88" s="6">
        <v>21.27</v>
      </c>
      <c r="S88" s="6">
        <v>17.2</v>
      </c>
      <c r="T88" s="6">
        <v>27.75</v>
      </c>
      <c r="U88" s="6">
        <v>24.99</v>
      </c>
      <c r="V88" s="6">
        <v>91.21</v>
      </c>
      <c r="W88" s="6">
        <v>21.27</v>
      </c>
      <c r="X88" s="6">
        <v>0</v>
      </c>
      <c r="Y88" s="6">
        <v>27.61</v>
      </c>
      <c r="Z88" s="6">
        <v>42.33</v>
      </c>
      <c r="AA88" s="6">
        <v>91.21</v>
      </c>
      <c r="AB88" s="21">
        <f t="shared" si="7"/>
        <v>1</v>
      </c>
      <c r="AC88" s="23">
        <f t="shared" si="10"/>
        <v>1</v>
      </c>
      <c r="AD88" s="34">
        <v>1</v>
      </c>
      <c r="AE88" s="34">
        <v>100</v>
      </c>
      <c r="AF88" s="35" t="str">
        <f>REPT("|",Tabla13[[#This Row],[Columna2]])</f>
        <v>||||||||||||||||||||||||||||||||||||||||||||||||||||||||||||||||||||||||||||||||||||||||||||||||||||</v>
      </c>
      <c r="AG88" s="24" t="str">
        <f t="shared" si="11"/>
        <v>85% a 100%</v>
      </c>
      <c r="AH88" s="26" t="str">
        <f t="shared" si="12"/>
        <v>176000562000101</v>
      </c>
      <c r="AI88" s="6">
        <v>15285843.83</v>
      </c>
      <c r="AJ88" s="6">
        <v>13223001.439999999</v>
      </c>
      <c r="AK88" s="21">
        <f t="shared" si="9"/>
        <v>0.86504883780433073</v>
      </c>
      <c r="AL88" s="33">
        <v>0.86504883780433073</v>
      </c>
      <c r="AM88" s="33">
        <f>+Tabla13[[#This Row],[Columna3]]*$AZ$4</f>
        <v>86.504883780433076</v>
      </c>
      <c r="AN88" s="36" t="str">
        <f>REPT("|",Tabla13[[#This Row],[Columna4]])</f>
        <v>||||||||||||||||||||||||||||||||||||||||||||||||||||||||||||||||||||||||||||||||||||||</v>
      </c>
      <c r="AO88" s="26" t="str">
        <f t="shared" si="8"/>
        <v>85% a 100%</v>
      </c>
      <c r="AP88" s="6">
        <v>15285843.83</v>
      </c>
      <c r="AQ88" s="6">
        <v>13223001.439999999</v>
      </c>
      <c r="AR88" s="5" t="s">
        <v>2042</v>
      </c>
      <c r="AS88" s="5" t="s">
        <v>2630</v>
      </c>
      <c r="AT88" s="5" t="s">
        <v>2498</v>
      </c>
      <c r="AU88" s="5" t="s">
        <v>1090</v>
      </c>
      <c r="AV88" s="5" t="s">
        <v>858</v>
      </c>
      <c r="AW88" s="5" t="s">
        <v>311</v>
      </c>
      <c r="AX88" s="7">
        <v>44591.894687499997</v>
      </c>
      <c r="AY88" s="10"/>
    </row>
    <row r="89" spans="1:51" s="1" customFormat="1" ht="50" customHeight="1">
      <c r="A89" s="9">
        <v>2021</v>
      </c>
      <c r="B89" s="5" t="s">
        <v>2296</v>
      </c>
      <c r="C89" s="5" t="s">
        <v>2782</v>
      </c>
      <c r="D89" s="5" t="s">
        <v>385</v>
      </c>
      <c r="E89" s="5" t="s">
        <v>2827</v>
      </c>
      <c r="F89" s="5" t="s">
        <v>1328</v>
      </c>
      <c r="G89" s="5" t="s">
        <v>312</v>
      </c>
      <c r="H89" s="29" t="s">
        <v>2771</v>
      </c>
      <c r="I89" s="5">
        <v>1</v>
      </c>
      <c r="J89" s="4">
        <v>1</v>
      </c>
      <c r="K89" s="5" t="s">
        <v>55</v>
      </c>
      <c r="L89" s="5" t="s">
        <v>2773</v>
      </c>
      <c r="M89" s="4">
        <v>7</v>
      </c>
      <c r="N89" s="5" t="s">
        <v>1817</v>
      </c>
      <c r="O89" s="5" t="s">
        <v>138</v>
      </c>
      <c r="P89" s="5" t="s">
        <v>227</v>
      </c>
      <c r="Q89" s="6">
        <v>0</v>
      </c>
      <c r="R89" s="6">
        <v>310</v>
      </c>
      <c r="S89" s="6">
        <v>0</v>
      </c>
      <c r="T89" s="6">
        <v>310</v>
      </c>
      <c r="U89" s="6">
        <v>0</v>
      </c>
      <c r="V89" s="6">
        <v>620</v>
      </c>
      <c r="W89" s="6">
        <v>515</v>
      </c>
      <c r="X89" s="6">
        <v>0</v>
      </c>
      <c r="Y89" s="6">
        <v>106</v>
      </c>
      <c r="Z89" s="6">
        <v>150</v>
      </c>
      <c r="AA89" s="6">
        <v>771</v>
      </c>
      <c r="AB89" s="21">
        <f t="shared" si="7"/>
        <v>1.2435483870967743</v>
      </c>
      <c r="AC89" s="23">
        <f t="shared" si="10"/>
        <v>1</v>
      </c>
      <c r="AD89" s="34">
        <v>1</v>
      </c>
      <c r="AE89" s="34">
        <v>100</v>
      </c>
      <c r="AF89" s="35" t="str">
        <f>REPT("|",Tabla13[[#This Row],[Columna2]])</f>
        <v>||||||||||||||||||||||||||||||||||||||||||||||||||||||||||||||||||||||||||||||||||||||||||||||||||||</v>
      </c>
      <c r="AG89" s="24" t="str">
        <f t="shared" si="11"/>
        <v>85% a 100%</v>
      </c>
      <c r="AH89" s="26" t="str">
        <f t="shared" si="12"/>
        <v>176000562000182</v>
      </c>
      <c r="AI89" s="6">
        <v>31305899.23</v>
      </c>
      <c r="AJ89" s="6">
        <v>30206366.219999999</v>
      </c>
      <c r="AK89" s="21">
        <f t="shared" si="9"/>
        <v>0.96487776946057713</v>
      </c>
      <c r="AL89" s="33">
        <v>0.96487776946057713</v>
      </c>
      <c r="AM89" s="33">
        <f>+Tabla13[[#This Row],[Columna3]]*$AZ$4</f>
        <v>96.487776946057707</v>
      </c>
      <c r="AN89" s="36" t="str">
        <f>REPT("|",Tabla13[[#This Row],[Columna4]])</f>
        <v>||||||||||||||||||||||||||||||||||||||||||||||||||||||||||||||||||||||||||||||||||||||||||||||||</v>
      </c>
      <c r="AO89" s="26" t="str">
        <f t="shared" si="8"/>
        <v>85% a 100%</v>
      </c>
      <c r="AP89" s="6">
        <v>31305899.229999997</v>
      </c>
      <c r="AQ89" s="6">
        <v>30206366.219999991</v>
      </c>
      <c r="AR89" s="5" t="s">
        <v>2042</v>
      </c>
      <c r="AS89" s="5" t="s">
        <v>1054</v>
      </c>
      <c r="AT89" s="5" t="s">
        <v>1673</v>
      </c>
      <c r="AU89" s="5" t="s">
        <v>2268</v>
      </c>
      <c r="AV89" s="5" t="s">
        <v>858</v>
      </c>
      <c r="AW89" s="5" t="s">
        <v>311</v>
      </c>
      <c r="AX89" s="7">
        <v>44589.677627314799</v>
      </c>
      <c r="AY89" s="10"/>
    </row>
    <row r="90" spans="1:51" s="1" customFormat="1" ht="50" customHeight="1">
      <c r="A90" s="9">
        <v>2021</v>
      </c>
      <c r="B90" s="5" t="s">
        <v>2296</v>
      </c>
      <c r="C90" s="5" t="s">
        <v>2782</v>
      </c>
      <c r="D90" s="5" t="s">
        <v>385</v>
      </c>
      <c r="E90" s="5" t="s">
        <v>2827</v>
      </c>
      <c r="F90" s="5" t="s">
        <v>2578</v>
      </c>
      <c r="G90" s="5" t="s">
        <v>1455</v>
      </c>
      <c r="H90" s="29" t="s">
        <v>2771</v>
      </c>
      <c r="I90" s="5">
        <v>1</v>
      </c>
      <c r="J90" s="4">
        <v>1</v>
      </c>
      <c r="K90" s="5" t="s">
        <v>55</v>
      </c>
      <c r="L90" s="5" t="s">
        <v>2773</v>
      </c>
      <c r="M90" s="4">
        <v>7</v>
      </c>
      <c r="N90" s="5" t="s">
        <v>1817</v>
      </c>
      <c r="O90" s="5" t="s">
        <v>1475</v>
      </c>
      <c r="P90" s="5" t="s">
        <v>227</v>
      </c>
      <c r="Q90" s="6">
        <v>359</v>
      </c>
      <c r="R90" s="6">
        <v>4</v>
      </c>
      <c r="S90" s="6">
        <v>19</v>
      </c>
      <c r="T90" s="6">
        <v>4</v>
      </c>
      <c r="U90" s="6">
        <v>4</v>
      </c>
      <c r="V90" s="6">
        <v>31</v>
      </c>
      <c r="W90" s="6">
        <v>3</v>
      </c>
      <c r="X90" s="6">
        <v>32</v>
      </c>
      <c r="Y90" s="6">
        <v>3</v>
      </c>
      <c r="Z90" s="6">
        <v>0</v>
      </c>
      <c r="AA90" s="6">
        <v>38</v>
      </c>
      <c r="AB90" s="21">
        <f t="shared" si="7"/>
        <v>1.2258064516129032</v>
      </c>
      <c r="AC90" s="23">
        <f t="shared" si="10"/>
        <v>1</v>
      </c>
      <c r="AD90" s="34">
        <v>1</v>
      </c>
      <c r="AE90" s="34">
        <v>100</v>
      </c>
      <c r="AF90" s="35" t="str">
        <f>REPT("|",Tabla13[[#This Row],[Columna2]])</f>
        <v>||||||||||||||||||||||||||||||||||||||||||||||||||||||||||||||||||||||||||||||||||||||||||||||||||||</v>
      </c>
      <c r="AG90" s="24" t="str">
        <f t="shared" si="11"/>
        <v>85% a 100%</v>
      </c>
      <c r="AH90" s="26" t="str">
        <f t="shared" si="12"/>
        <v>176000562000183</v>
      </c>
      <c r="AI90" s="6">
        <v>3358384.55</v>
      </c>
      <c r="AJ90" s="6">
        <v>2481571.52</v>
      </c>
      <c r="AK90" s="21">
        <f t="shared" si="9"/>
        <v>0.73891821590234508</v>
      </c>
      <c r="AL90" s="33">
        <v>0.73891821590234508</v>
      </c>
      <c r="AM90" s="33">
        <f>+Tabla13[[#This Row],[Columna3]]*$AZ$4</f>
        <v>73.891821590234514</v>
      </c>
      <c r="AN90" s="36" t="str">
        <f>REPT("|",Tabla13[[#This Row],[Columna4]])</f>
        <v>|||||||||||||||||||||||||||||||||||||||||||||||||||||||||||||||||||||||||</v>
      </c>
      <c r="AO90" s="26" t="str">
        <f t="shared" si="8"/>
        <v>70% a 84,99%</v>
      </c>
      <c r="AP90" s="6">
        <v>3358384.5500000007</v>
      </c>
      <c r="AQ90" s="6">
        <v>2481571.52</v>
      </c>
      <c r="AR90" s="5" t="s">
        <v>812</v>
      </c>
      <c r="AS90" s="5" t="s">
        <v>2292</v>
      </c>
      <c r="AT90" s="5" t="s">
        <v>2350</v>
      </c>
      <c r="AU90" s="5" t="s">
        <v>979</v>
      </c>
      <c r="AV90" s="5" t="s">
        <v>858</v>
      </c>
      <c r="AW90" s="5" t="s">
        <v>311</v>
      </c>
      <c r="AX90" s="7">
        <v>44588.924826388902</v>
      </c>
      <c r="AY90" s="10"/>
    </row>
    <row r="91" spans="1:51" s="1" customFormat="1" ht="50" customHeight="1">
      <c r="A91" s="9">
        <v>2021</v>
      </c>
      <c r="B91" s="5" t="s">
        <v>2296</v>
      </c>
      <c r="C91" s="5" t="s">
        <v>2782</v>
      </c>
      <c r="D91" s="5" t="s">
        <v>385</v>
      </c>
      <c r="E91" s="5" t="s">
        <v>2827</v>
      </c>
      <c r="F91" s="5" t="s">
        <v>836</v>
      </c>
      <c r="G91" s="5" t="s">
        <v>2109</v>
      </c>
      <c r="H91" s="29" t="s">
        <v>2771</v>
      </c>
      <c r="I91" s="5">
        <v>1</v>
      </c>
      <c r="J91" s="4">
        <v>1</v>
      </c>
      <c r="K91" s="5" t="s">
        <v>55</v>
      </c>
      <c r="L91" s="5" t="s">
        <v>2773</v>
      </c>
      <c r="M91" s="4">
        <v>7</v>
      </c>
      <c r="N91" s="5" t="s">
        <v>1817</v>
      </c>
      <c r="O91" s="5" t="s">
        <v>157</v>
      </c>
      <c r="P91" s="5" t="s">
        <v>227</v>
      </c>
      <c r="Q91" s="6">
        <v>35</v>
      </c>
      <c r="R91" s="6">
        <v>3</v>
      </c>
      <c r="S91" s="6">
        <v>3</v>
      </c>
      <c r="T91" s="6">
        <v>3</v>
      </c>
      <c r="U91" s="6">
        <v>1</v>
      </c>
      <c r="V91" s="6">
        <v>10</v>
      </c>
      <c r="W91" s="6">
        <v>3</v>
      </c>
      <c r="X91" s="6">
        <v>7</v>
      </c>
      <c r="Y91" s="6">
        <v>2</v>
      </c>
      <c r="Z91" s="6">
        <v>0</v>
      </c>
      <c r="AA91" s="6">
        <v>12</v>
      </c>
      <c r="AB91" s="21">
        <f t="shared" si="7"/>
        <v>1.2</v>
      </c>
      <c r="AC91" s="23">
        <f t="shared" si="10"/>
        <v>1</v>
      </c>
      <c r="AD91" s="34">
        <v>1</v>
      </c>
      <c r="AE91" s="34">
        <v>100</v>
      </c>
      <c r="AF91" s="35" t="str">
        <f>REPT("|",Tabla13[[#This Row],[Columna2]])</f>
        <v>||||||||||||||||||||||||||||||||||||||||||||||||||||||||||||||||||||||||||||||||||||||||||||||||||||</v>
      </c>
      <c r="AG91" s="24" t="str">
        <f t="shared" si="11"/>
        <v>85% a 100%</v>
      </c>
      <c r="AH91" s="26" t="str">
        <f t="shared" si="12"/>
        <v>176000562000184</v>
      </c>
      <c r="AI91" s="6">
        <v>6867278.9000000004</v>
      </c>
      <c r="AJ91" s="6">
        <v>5370670.5800000001</v>
      </c>
      <c r="AK91" s="21">
        <f t="shared" si="9"/>
        <v>0.78206676300856226</v>
      </c>
      <c r="AL91" s="33">
        <v>0.78206676300856226</v>
      </c>
      <c r="AM91" s="33">
        <f>+Tabla13[[#This Row],[Columna3]]*$AZ$4</f>
        <v>78.20667630085623</v>
      </c>
      <c r="AN91" s="36" t="str">
        <f>REPT("|",Tabla13[[#This Row],[Columna4]])</f>
        <v>||||||||||||||||||||||||||||||||||||||||||||||||||||||||||||||||||||||||||||||</v>
      </c>
      <c r="AO91" s="26" t="str">
        <f t="shared" si="8"/>
        <v>70% a 84,99%</v>
      </c>
      <c r="AP91" s="6">
        <v>6867278.9000000004</v>
      </c>
      <c r="AQ91" s="6">
        <v>5370670.5799999991</v>
      </c>
      <c r="AR91" s="5" t="s">
        <v>2042</v>
      </c>
      <c r="AS91" s="5" t="s">
        <v>2195</v>
      </c>
      <c r="AT91" s="5" t="s">
        <v>557</v>
      </c>
      <c r="AU91" s="5" t="s">
        <v>2216</v>
      </c>
      <c r="AV91" s="5" t="s">
        <v>858</v>
      </c>
      <c r="AW91" s="5" t="s">
        <v>311</v>
      </c>
      <c r="AX91" s="7">
        <v>44589.693564814799</v>
      </c>
      <c r="AY91" s="10"/>
    </row>
    <row r="92" spans="1:51" s="1" customFormat="1" ht="50" customHeight="1">
      <c r="A92" s="9">
        <v>2021</v>
      </c>
      <c r="B92" s="5" t="s">
        <v>424</v>
      </c>
      <c r="C92" s="5" t="s">
        <v>2782</v>
      </c>
      <c r="D92" s="5" t="s">
        <v>515</v>
      </c>
      <c r="E92" s="5" t="s">
        <v>2837</v>
      </c>
      <c r="F92" s="5" t="s">
        <v>2219</v>
      </c>
      <c r="G92" s="5" t="s">
        <v>739</v>
      </c>
      <c r="H92" s="29" t="s">
        <v>2770</v>
      </c>
      <c r="I92" s="5">
        <v>3</v>
      </c>
      <c r="J92" s="4">
        <v>7</v>
      </c>
      <c r="K92" s="5" t="s">
        <v>2274</v>
      </c>
      <c r="L92" s="5" t="s">
        <v>2776</v>
      </c>
      <c r="M92" s="4">
        <v>14</v>
      </c>
      <c r="N92" s="5" t="s">
        <v>2573</v>
      </c>
      <c r="O92" s="5" t="s">
        <v>218</v>
      </c>
      <c r="P92" s="5" t="s">
        <v>488</v>
      </c>
      <c r="Q92" s="6">
        <v>0</v>
      </c>
      <c r="R92" s="6">
        <v>25</v>
      </c>
      <c r="S92" s="6">
        <v>25</v>
      </c>
      <c r="T92" s="6">
        <v>25</v>
      </c>
      <c r="U92" s="6">
        <v>25</v>
      </c>
      <c r="V92" s="6">
        <v>100</v>
      </c>
      <c r="W92" s="6">
        <v>25</v>
      </c>
      <c r="X92" s="6">
        <v>25</v>
      </c>
      <c r="Y92" s="6">
        <v>25</v>
      </c>
      <c r="Z92" s="6">
        <v>25</v>
      </c>
      <c r="AA92" s="6">
        <v>100</v>
      </c>
      <c r="AB92" s="21">
        <f t="shared" si="7"/>
        <v>1</v>
      </c>
      <c r="AC92" s="23">
        <f t="shared" si="10"/>
        <v>1</v>
      </c>
      <c r="AD92" s="34">
        <v>1</v>
      </c>
      <c r="AE92" s="34">
        <v>100</v>
      </c>
      <c r="AF92" s="35" t="str">
        <f>REPT("|",Tabla13[[#This Row],[Columna2]])</f>
        <v>||||||||||||||||||||||||||||||||||||||||||||||||||||||||||||||||||||||||||||||||||||||||||||||||||||</v>
      </c>
      <c r="AG92" s="24" t="str">
        <f t="shared" si="11"/>
        <v>85% a 100%</v>
      </c>
      <c r="AH92" s="26" t="str">
        <f t="shared" si="12"/>
        <v>136002384000101</v>
      </c>
      <c r="AI92" s="6">
        <v>3776315.01</v>
      </c>
      <c r="AJ92" s="6">
        <v>3775995.43</v>
      </c>
      <c r="AK92" s="21">
        <f t="shared" si="9"/>
        <v>0.99991537252608609</v>
      </c>
      <c r="AL92" s="33">
        <v>0.99991537252608609</v>
      </c>
      <c r="AM92" s="33">
        <f>+Tabla13[[#This Row],[Columna3]]*$AZ$4</f>
        <v>99.991537252608609</v>
      </c>
      <c r="AN92" s="36" t="str">
        <f>REPT("|",Tabla13[[#This Row],[Columna4]])</f>
        <v>|||||||||||||||||||||||||||||||||||||||||||||||||||||||||||||||||||||||||||||||||||||||||||||||||||</v>
      </c>
      <c r="AO92" s="26" t="str">
        <f t="shared" si="8"/>
        <v>85% a 100%</v>
      </c>
      <c r="AP92" s="6">
        <v>3776315.01</v>
      </c>
      <c r="AQ92" s="6">
        <v>3775995.4299999997</v>
      </c>
      <c r="AR92" s="5" t="s">
        <v>854</v>
      </c>
      <c r="AS92" s="5" t="s">
        <v>854</v>
      </c>
      <c r="AT92" s="5" t="s">
        <v>854</v>
      </c>
      <c r="AU92" s="5" t="s">
        <v>2527</v>
      </c>
      <c r="AV92" s="5" t="s">
        <v>797</v>
      </c>
      <c r="AW92" s="5" t="s">
        <v>1104</v>
      </c>
      <c r="AX92" s="7">
        <v>44592.460636574098</v>
      </c>
      <c r="AY92" s="11">
        <v>44592.459236111099</v>
      </c>
    </row>
    <row r="93" spans="1:51" s="1" customFormat="1" ht="50" customHeight="1">
      <c r="A93" s="9">
        <v>2021</v>
      </c>
      <c r="B93" s="5" t="s">
        <v>424</v>
      </c>
      <c r="C93" s="5" t="s">
        <v>2782</v>
      </c>
      <c r="D93" s="5" t="s">
        <v>515</v>
      </c>
      <c r="E93" s="5" t="s">
        <v>2837</v>
      </c>
      <c r="F93" s="5" t="s">
        <v>1328</v>
      </c>
      <c r="G93" s="5" t="s">
        <v>312</v>
      </c>
      <c r="H93" s="29" t="s">
        <v>2771</v>
      </c>
      <c r="I93" s="5">
        <v>1</v>
      </c>
      <c r="J93" s="4">
        <v>1</v>
      </c>
      <c r="K93" s="5" t="s">
        <v>55</v>
      </c>
      <c r="L93" s="5" t="s">
        <v>2773</v>
      </c>
      <c r="M93" s="4">
        <v>7</v>
      </c>
      <c r="N93" s="5" t="s">
        <v>1817</v>
      </c>
      <c r="O93" s="5" t="s">
        <v>30</v>
      </c>
      <c r="P93" s="5" t="s">
        <v>197</v>
      </c>
      <c r="Q93" s="6">
        <v>0</v>
      </c>
      <c r="R93" s="6">
        <v>0</v>
      </c>
      <c r="S93" s="6">
        <v>0</v>
      </c>
      <c r="T93" s="6">
        <v>0</v>
      </c>
      <c r="U93" s="6">
        <v>350</v>
      </c>
      <c r="V93" s="6">
        <v>350</v>
      </c>
      <c r="W93" s="6">
        <v>0</v>
      </c>
      <c r="X93" s="6">
        <v>0</v>
      </c>
      <c r="Y93" s="6">
        <v>0</v>
      </c>
      <c r="Z93" s="6">
        <v>437</v>
      </c>
      <c r="AA93" s="6">
        <v>437</v>
      </c>
      <c r="AB93" s="21">
        <f t="shared" si="7"/>
        <v>1.2485714285714287</v>
      </c>
      <c r="AC93" s="23">
        <f t="shared" si="10"/>
        <v>1</v>
      </c>
      <c r="AD93" s="34">
        <v>1</v>
      </c>
      <c r="AE93" s="34">
        <v>100</v>
      </c>
      <c r="AF93" s="35" t="str">
        <f>REPT("|",Tabla13[[#This Row],[Columna2]])</f>
        <v>||||||||||||||||||||||||||||||||||||||||||||||||||||||||||||||||||||||||||||||||||||||||||||||||||||</v>
      </c>
      <c r="AG93" s="24" t="str">
        <f t="shared" si="11"/>
        <v>85% a 100%</v>
      </c>
      <c r="AH93" s="26" t="str">
        <f t="shared" si="12"/>
        <v>136002384000182</v>
      </c>
      <c r="AI93" s="6">
        <v>6756396.1500000004</v>
      </c>
      <c r="AJ93" s="6">
        <v>6755927.4800000004</v>
      </c>
      <c r="AK93" s="21">
        <f t="shared" si="9"/>
        <v>0.99993063313790442</v>
      </c>
      <c r="AL93" s="33">
        <v>0.99993063313790442</v>
      </c>
      <c r="AM93" s="33">
        <f>+Tabla13[[#This Row],[Columna3]]*$AZ$4</f>
        <v>99.993063313790444</v>
      </c>
      <c r="AN93" s="36" t="str">
        <f>REPT("|",Tabla13[[#This Row],[Columna4]])</f>
        <v>|||||||||||||||||||||||||||||||||||||||||||||||||||||||||||||||||||||||||||||||||||||||||||||||||||</v>
      </c>
      <c r="AO93" s="26" t="str">
        <f t="shared" si="8"/>
        <v>85% a 100%</v>
      </c>
      <c r="AP93" s="6">
        <v>6756396.1500000022</v>
      </c>
      <c r="AQ93" s="6">
        <v>6755927.4800000023</v>
      </c>
      <c r="AR93" s="5" t="s">
        <v>1319</v>
      </c>
      <c r="AS93" s="5" t="s">
        <v>2547</v>
      </c>
      <c r="AT93" s="5" t="s">
        <v>1706</v>
      </c>
      <c r="AU93" s="5" t="s">
        <v>1676</v>
      </c>
      <c r="AV93" s="5" t="s">
        <v>797</v>
      </c>
      <c r="AW93" s="5" t="s">
        <v>1104</v>
      </c>
      <c r="AX93" s="7">
        <v>44592.462372685201</v>
      </c>
      <c r="AY93" s="11">
        <v>44592.460960648103</v>
      </c>
    </row>
    <row r="94" spans="1:51" s="1" customFormat="1" ht="50" customHeight="1">
      <c r="A94" s="9">
        <v>2021</v>
      </c>
      <c r="B94" s="5" t="s">
        <v>424</v>
      </c>
      <c r="C94" s="5" t="s">
        <v>2782</v>
      </c>
      <c r="D94" s="5" t="s">
        <v>515</v>
      </c>
      <c r="E94" s="5" t="s">
        <v>2837</v>
      </c>
      <c r="F94" s="5" t="s">
        <v>2578</v>
      </c>
      <c r="G94" s="5" t="s">
        <v>1455</v>
      </c>
      <c r="H94" s="29" t="s">
        <v>2771</v>
      </c>
      <c r="I94" s="5">
        <v>2</v>
      </c>
      <c r="J94" s="4">
        <v>5</v>
      </c>
      <c r="K94" s="5" t="s">
        <v>2602</v>
      </c>
      <c r="L94" s="5" t="s">
        <v>2772</v>
      </c>
      <c r="M94" s="4">
        <v>3</v>
      </c>
      <c r="N94" s="5" t="s">
        <v>532</v>
      </c>
      <c r="O94" s="5" t="s">
        <v>2375</v>
      </c>
      <c r="P94" s="5" t="s">
        <v>197</v>
      </c>
      <c r="Q94" s="6">
        <v>0</v>
      </c>
      <c r="R94" s="6">
        <v>0</v>
      </c>
      <c r="S94" s="6">
        <v>0</v>
      </c>
      <c r="T94" s="6">
        <v>0</v>
      </c>
      <c r="U94" s="6">
        <v>32</v>
      </c>
      <c r="V94" s="6">
        <v>32</v>
      </c>
      <c r="W94" s="6">
        <v>0</v>
      </c>
      <c r="X94" s="6">
        <v>0</v>
      </c>
      <c r="Y94" s="6">
        <v>0</v>
      </c>
      <c r="Z94" s="6">
        <v>32</v>
      </c>
      <c r="AA94" s="6">
        <v>32</v>
      </c>
      <c r="AB94" s="21">
        <f t="shared" si="7"/>
        <v>1</v>
      </c>
      <c r="AC94" s="23">
        <f t="shared" si="10"/>
        <v>1</v>
      </c>
      <c r="AD94" s="34">
        <v>1</v>
      </c>
      <c r="AE94" s="34">
        <v>100</v>
      </c>
      <c r="AF94" s="35" t="str">
        <f>REPT("|",Tabla13[[#This Row],[Columna2]])</f>
        <v>||||||||||||||||||||||||||||||||||||||||||||||||||||||||||||||||||||||||||||||||||||||||||||||||||||</v>
      </c>
      <c r="AG94" s="24" t="str">
        <f t="shared" si="11"/>
        <v>85% a 100%</v>
      </c>
      <c r="AH94" s="26" t="str">
        <f t="shared" si="12"/>
        <v>136002384000183</v>
      </c>
      <c r="AI94" s="6">
        <v>0</v>
      </c>
      <c r="AJ94" s="6">
        <v>0</v>
      </c>
      <c r="AK94" s="21" t="str">
        <f>IF(ISERROR(AJ94/AI94),"-",(AJ94/AI94))</f>
        <v>-</v>
      </c>
      <c r="AL94" s="33" t="s">
        <v>93</v>
      </c>
      <c r="AM94" s="33"/>
      <c r="AN94" s="36" t="str">
        <f>REPT("|",Tabla13[[#This Row],[Columna4]])</f>
        <v/>
      </c>
      <c r="AO94" s="26" t="str">
        <f t="shared" si="8"/>
        <v>85% a 100%</v>
      </c>
      <c r="AP94" s="6">
        <v>0</v>
      </c>
      <c r="AQ94" s="6">
        <v>0</v>
      </c>
      <c r="AR94" s="5" t="s">
        <v>538</v>
      </c>
      <c r="AS94" s="5" t="s">
        <v>1171</v>
      </c>
      <c r="AT94" s="5" t="s">
        <v>1171</v>
      </c>
      <c r="AU94" s="5" t="s">
        <v>1078</v>
      </c>
      <c r="AV94" s="5" t="s">
        <v>797</v>
      </c>
      <c r="AW94" s="5" t="s">
        <v>1104</v>
      </c>
      <c r="AX94" s="7">
        <v>44592.4749421296</v>
      </c>
      <c r="AY94" s="11">
        <v>44592.462453703702</v>
      </c>
    </row>
    <row r="95" spans="1:51" s="1" customFormat="1" ht="50" customHeight="1">
      <c r="A95" s="9">
        <v>2021</v>
      </c>
      <c r="B95" s="5" t="s">
        <v>424</v>
      </c>
      <c r="C95" s="5" t="s">
        <v>2782</v>
      </c>
      <c r="D95" s="5" t="s">
        <v>515</v>
      </c>
      <c r="E95" s="5" t="s">
        <v>2837</v>
      </c>
      <c r="F95" s="5" t="s">
        <v>836</v>
      </c>
      <c r="G95" s="5" t="s">
        <v>2109</v>
      </c>
      <c r="H95" s="29" t="s">
        <v>2771</v>
      </c>
      <c r="I95" s="5">
        <v>2</v>
      </c>
      <c r="J95" s="4">
        <v>6</v>
      </c>
      <c r="K95" s="5" t="s">
        <v>869</v>
      </c>
      <c r="L95" s="5" t="s">
        <v>2773</v>
      </c>
      <c r="M95" s="4">
        <v>8</v>
      </c>
      <c r="N95" s="5" t="s">
        <v>828</v>
      </c>
      <c r="O95" s="5" t="s">
        <v>83</v>
      </c>
      <c r="P95" s="5" t="s">
        <v>197</v>
      </c>
      <c r="Q95" s="6">
        <v>0</v>
      </c>
      <c r="R95" s="6">
        <v>0</v>
      </c>
      <c r="S95" s="6">
        <v>0</v>
      </c>
      <c r="T95" s="6">
        <v>0</v>
      </c>
      <c r="U95" s="6">
        <v>16</v>
      </c>
      <c r="V95" s="6">
        <v>16</v>
      </c>
      <c r="W95" s="6">
        <v>0</v>
      </c>
      <c r="X95" s="6">
        <v>0</v>
      </c>
      <c r="Y95" s="6">
        <v>0</v>
      </c>
      <c r="Z95" s="6">
        <v>16</v>
      </c>
      <c r="AA95" s="6">
        <v>16</v>
      </c>
      <c r="AB95" s="21">
        <f t="shared" si="7"/>
        <v>1</v>
      </c>
      <c r="AC95" s="23">
        <f t="shared" si="10"/>
        <v>1</v>
      </c>
      <c r="AD95" s="34">
        <v>1</v>
      </c>
      <c r="AE95" s="34">
        <v>100</v>
      </c>
      <c r="AF95" s="35" t="str">
        <f>REPT("|",Tabla13[[#This Row],[Columna2]])</f>
        <v>||||||||||||||||||||||||||||||||||||||||||||||||||||||||||||||||||||||||||||||||||||||||||||||||||||</v>
      </c>
      <c r="AG95" s="24" t="str">
        <f t="shared" si="11"/>
        <v>85% a 100%</v>
      </c>
      <c r="AH95" s="26" t="str">
        <f t="shared" si="12"/>
        <v>136002384000184</v>
      </c>
      <c r="AI95" s="6">
        <v>0</v>
      </c>
      <c r="AJ95" s="6">
        <v>0</v>
      </c>
      <c r="AK95" s="21" t="str">
        <f>IF(ISERROR(AJ95/AI95),"-",(AJ95/AI95))</f>
        <v>-</v>
      </c>
      <c r="AL95" s="33" t="s">
        <v>93</v>
      </c>
      <c r="AM95" s="33"/>
      <c r="AN95" s="36" t="str">
        <f>REPT("|",Tabla13[[#This Row],[Columna4]])</f>
        <v/>
      </c>
      <c r="AO95" s="26" t="str">
        <f t="shared" si="8"/>
        <v>85% a 100%</v>
      </c>
      <c r="AP95" s="6">
        <v>0</v>
      </c>
      <c r="AQ95" s="6">
        <v>0</v>
      </c>
      <c r="AR95" s="5" t="s">
        <v>2045</v>
      </c>
      <c r="AS95" s="5" t="s">
        <v>817</v>
      </c>
      <c r="AT95" s="5" t="s">
        <v>817</v>
      </c>
      <c r="AU95" s="5" t="s">
        <v>2691</v>
      </c>
      <c r="AV95" s="5" t="s">
        <v>797</v>
      </c>
      <c r="AW95" s="5" t="s">
        <v>1104</v>
      </c>
      <c r="AX95" s="7">
        <v>44592.488333333298</v>
      </c>
      <c r="AY95" s="11">
        <v>44592.475324074097</v>
      </c>
    </row>
    <row r="96" spans="1:51" s="1" customFormat="1" ht="50" customHeight="1">
      <c r="A96" s="9">
        <v>2021</v>
      </c>
      <c r="B96" s="5" t="s">
        <v>514</v>
      </c>
      <c r="C96" s="5" t="s">
        <v>2782</v>
      </c>
      <c r="D96" s="5" t="s">
        <v>895</v>
      </c>
      <c r="E96" s="5" t="s">
        <v>2829</v>
      </c>
      <c r="F96" s="5" t="s">
        <v>2219</v>
      </c>
      <c r="G96" s="5" t="s">
        <v>739</v>
      </c>
      <c r="H96" s="29" t="s">
        <v>2770</v>
      </c>
      <c r="I96" s="5">
        <v>1</v>
      </c>
      <c r="J96" s="4">
        <v>1</v>
      </c>
      <c r="K96" s="5" t="s">
        <v>55</v>
      </c>
      <c r="L96" s="5" t="s">
        <v>2773</v>
      </c>
      <c r="M96" s="4">
        <v>7</v>
      </c>
      <c r="N96" s="5" t="s">
        <v>1817</v>
      </c>
      <c r="O96" s="5" t="s">
        <v>1079</v>
      </c>
      <c r="P96" s="5" t="s">
        <v>207</v>
      </c>
      <c r="Q96" s="6">
        <v>0</v>
      </c>
      <c r="R96" s="6">
        <v>25</v>
      </c>
      <c r="S96" s="6">
        <v>25</v>
      </c>
      <c r="T96" s="6">
        <v>25</v>
      </c>
      <c r="U96" s="6">
        <v>25</v>
      </c>
      <c r="V96" s="6">
        <v>100</v>
      </c>
      <c r="W96" s="6">
        <v>25</v>
      </c>
      <c r="X96" s="6">
        <v>25</v>
      </c>
      <c r="Y96" s="6">
        <v>25</v>
      </c>
      <c r="Z96" s="6">
        <v>25</v>
      </c>
      <c r="AA96" s="6">
        <v>100</v>
      </c>
      <c r="AB96" s="21">
        <f t="shared" si="7"/>
        <v>1</v>
      </c>
      <c r="AC96" s="23">
        <f t="shared" si="10"/>
        <v>1</v>
      </c>
      <c r="AD96" s="34">
        <v>1</v>
      </c>
      <c r="AE96" s="34">
        <v>100</v>
      </c>
      <c r="AF96" s="35" t="str">
        <f>REPT("|",Tabla13[[#This Row],[Columna2]])</f>
        <v>||||||||||||||||||||||||||||||||||||||||||||||||||||||||||||||||||||||||||||||||||||||||||||||||||||</v>
      </c>
      <c r="AG96" s="24" t="str">
        <f t="shared" si="11"/>
        <v>85% a 100%</v>
      </c>
      <c r="AH96" s="26" t="str">
        <f t="shared" si="12"/>
        <v>066000125000101</v>
      </c>
      <c r="AI96" s="6">
        <v>15220267.52</v>
      </c>
      <c r="AJ96" s="6">
        <v>12778052.439999999</v>
      </c>
      <c r="AK96" s="21">
        <f t="shared" si="9"/>
        <v>0.83954190839347353</v>
      </c>
      <c r="AL96" s="33">
        <v>0.83954190839347353</v>
      </c>
      <c r="AM96" s="33">
        <f>+Tabla13[[#This Row],[Columna3]]*$AZ$4</f>
        <v>83.954190839347348</v>
      </c>
      <c r="AN96" s="36" t="str">
        <f>REPT("|",Tabla13[[#This Row],[Columna4]])</f>
        <v>|||||||||||||||||||||||||||||||||||||||||||||||||||||||||||||||||||||||||||||||||||</v>
      </c>
      <c r="AO96" s="26" t="str">
        <f t="shared" si="8"/>
        <v>70% a 84,99%</v>
      </c>
      <c r="AP96" s="6">
        <v>15220267.52</v>
      </c>
      <c r="AQ96" s="6">
        <v>12778052.440000001</v>
      </c>
      <c r="AR96" s="5" t="s">
        <v>582</v>
      </c>
      <c r="AS96" s="5" t="s">
        <v>582</v>
      </c>
      <c r="AT96" s="5" t="s">
        <v>582</v>
      </c>
      <c r="AU96" s="5" t="s">
        <v>48</v>
      </c>
      <c r="AV96" s="5" t="s">
        <v>56</v>
      </c>
      <c r="AW96" s="5" t="s">
        <v>2201</v>
      </c>
      <c r="AX96" s="7">
        <v>44592.379270833299</v>
      </c>
      <c r="AY96" s="10"/>
    </row>
    <row r="97" spans="1:51" s="1" customFormat="1" ht="50" customHeight="1">
      <c r="A97" s="9">
        <v>2021</v>
      </c>
      <c r="B97" s="5" t="s">
        <v>514</v>
      </c>
      <c r="C97" s="5" t="s">
        <v>2782</v>
      </c>
      <c r="D97" s="5" t="s">
        <v>895</v>
      </c>
      <c r="E97" s="5" t="s">
        <v>2829</v>
      </c>
      <c r="F97" s="5" t="s">
        <v>1328</v>
      </c>
      <c r="G97" s="5" t="s">
        <v>312</v>
      </c>
      <c r="H97" s="29" t="s">
        <v>2771</v>
      </c>
      <c r="I97" s="5">
        <v>1</v>
      </c>
      <c r="J97" s="4">
        <v>1</v>
      </c>
      <c r="K97" s="5" t="s">
        <v>55</v>
      </c>
      <c r="L97" s="5" t="s">
        <v>2773</v>
      </c>
      <c r="M97" s="4">
        <v>7</v>
      </c>
      <c r="N97" s="5" t="s">
        <v>1817</v>
      </c>
      <c r="O97" s="5" t="s">
        <v>2272</v>
      </c>
      <c r="P97" s="5" t="s">
        <v>365</v>
      </c>
      <c r="Q97" s="6">
        <v>0</v>
      </c>
      <c r="R97" s="6">
        <v>464</v>
      </c>
      <c r="S97" s="6">
        <v>450</v>
      </c>
      <c r="T97" s="6">
        <v>420</v>
      </c>
      <c r="U97" s="6">
        <v>450</v>
      </c>
      <c r="V97" s="6">
        <v>1784</v>
      </c>
      <c r="W97" s="6">
        <v>464</v>
      </c>
      <c r="X97" s="6">
        <v>0</v>
      </c>
      <c r="Y97" s="6">
        <v>768</v>
      </c>
      <c r="Z97" s="6">
        <v>830</v>
      </c>
      <c r="AA97" s="6">
        <v>2062</v>
      </c>
      <c r="AB97" s="21">
        <f t="shared" si="7"/>
        <v>1.155829596412556</v>
      </c>
      <c r="AC97" s="23">
        <f t="shared" si="10"/>
        <v>1</v>
      </c>
      <c r="AD97" s="34">
        <v>1</v>
      </c>
      <c r="AE97" s="34">
        <v>100</v>
      </c>
      <c r="AF97" s="35" t="str">
        <f>REPT("|",Tabla13[[#This Row],[Columna2]])</f>
        <v>||||||||||||||||||||||||||||||||||||||||||||||||||||||||||||||||||||||||||||||||||||||||||||||||||||</v>
      </c>
      <c r="AG97" s="24" t="str">
        <f t="shared" si="11"/>
        <v>85% a 100%</v>
      </c>
      <c r="AH97" s="26" t="str">
        <f t="shared" si="12"/>
        <v>066000125000182</v>
      </c>
      <c r="AI97" s="6">
        <v>40638405.090000004</v>
      </c>
      <c r="AJ97" s="6">
        <v>39299270.25</v>
      </c>
      <c r="AK97" s="21">
        <f t="shared" si="9"/>
        <v>0.96704755422772415</v>
      </c>
      <c r="AL97" s="33">
        <v>0.96704755422772415</v>
      </c>
      <c r="AM97" s="33">
        <f>+Tabla13[[#This Row],[Columna3]]*$AZ$4</f>
        <v>96.704755422772422</v>
      </c>
      <c r="AN97" s="36" t="str">
        <f>REPT("|",Tabla13[[#This Row],[Columna4]])</f>
        <v>||||||||||||||||||||||||||||||||||||||||||||||||||||||||||||||||||||||||||||||||||||||||||||||||</v>
      </c>
      <c r="AO97" s="26" t="str">
        <f t="shared" si="8"/>
        <v>85% a 100%</v>
      </c>
      <c r="AP97" s="6">
        <v>40638405.090000004</v>
      </c>
      <c r="AQ97" s="6">
        <v>39299270.249999985</v>
      </c>
      <c r="AR97" s="5" t="s">
        <v>1456</v>
      </c>
      <c r="AS97" s="5" t="s">
        <v>637</v>
      </c>
      <c r="AT97" s="5" t="s">
        <v>2382</v>
      </c>
      <c r="AU97" s="5" t="s">
        <v>710</v>
      </c>
      <c r="AV97" s="5" t="s">
        <v>56</v>
      </c>
      <c r="AW97" s="5" t="s">
        <v>2201</v>
      </c>
      <c r="AX97" s="7">
        <v>44592.380497685197</v>
      </c>
      <c r="AY97" s="10"/>
    </row>
    <row r="98" spans="1:51" s="1" customFormat="1" ht="50" customHeight="1">
      <c r="A98" s="9">
        <v>2021</v>
      </c>
      <c r="B98" s="5" t="s">
        <v>514</v>
      </c>
      <c r="C98" s="5" t="s">
        <v>2782</v>
      </c>
      <c r="D98" s="5" t="s">
        <v>895</v>
      </c>
      <c r="E98" s="5" t="s">
        <v>2829</v>
      </c>
      <c r="F98" s="5" t="s">
        <v>2578</v>
      </c>
      <c r="G98" s="5" t="s">
        <v>1455</v>
      </c>
      <c r="H98" s="29" t="s">
        <v>2771</v>
      </c>
      <c r="I98" s="5">
        <v>2</v>
      </c>
      <c r="J98" s="4">
        <v>5</v>
      </c>
      <c r="K98" s="5" t="s">
        <v>2602</v>
      </c>
      <c r="L98" s="5" t="s">
        <v>2773</v>
      </c>
      <c r="M98" s="4">
        <v>7</v>
      </c>
      <c r="N98" s="5" t="s">
        <v>1817</v>
      </c>
      <c r="O98" s="5" t="s">
        <v>2459</v>
      </c>
      <c r="P98" s="5" t="s">
        <v>365</v>
      </c>
      <c r="Q98" s="6">
        <v>0</v>
      </c>
      <c r="R98" s="6">
        <v>0</v>
      </c>
      <c r="S98" s="6">
        <v>20</v>
      </c>
      <c r="T98" s="6">
        <v>0</v>
      </c>
      <c r="U98" s="6">
        <v>60</v>
      </c>
      <c r="V98" s="6">
        <v>80</v>
      </c>
      <c r="W98" s="6">
        <v>0</v>
      </c>
      <c r="X98" s="6">
        <v>0</v>
      </c>
      <c r="Y98" s="6">
        <v>3</v>
      </c>
      <c r="Z98" s="6">
        <v>5</v>
      </c>
      <c r="AA98" s="6">
        <v>8</v>
      </c>
      <c r="AB98" s="21">
        <f t="shared" si="7"/>
        <v>0.1</v>
      </c>
      <c r="AC98" s="23">
        <f t="shared" si="10"/>
        <v>0.1</v>
      </c>
      <c r="AD98" s="34">
        <v>0.1</v>
      </c>
      <c r="AE98" s="34">
        <v>10</v>
      </c>
      <c r="AF98" s="35" t="str">
        <f>REPT("|",Tabla13[[#This Row],[Columna2]])</f>
        <v>||||||||||</v>
      </c>
      <c r="AG98" s="24" t="str">
        <f t="shared" si="11"/>
        <v>0% a 69,99%</v>
      </c>
      <c r="AH98" s="26" t="str">
        <f t="shared" si="12"/>
        <v>066000125000183</v>
      </c>
      <c r="AI98" s="6">
        <v>788944.24</v>
      </c>
      <c r="AJ98" s="6">
        <v>644294.12</v>
      </c>
      <c r="AK98" s="21">
        <f t="shared" si="9"/>
        <v>0.8166535571639385</v>
      </c>
      <c r="AL98" s="33">
        <v>0.8166535571639385</v>
      </c>
      <c r="AM98" s="33">
        <f>+Tabla13[[#This Row],[Columna3]]*$AZ$4</f>
        <v>81.665355716393847</v>
      </c>
      <c r="AN98" s="36" t="str">
        <f>REPT("|",Tabla13[[#This Row],[Columna4]])</f>
        <v>|||||||||||||||||||||||||||||||||||||||||||||||||||||||||||||||||||||||||||||||||</v>
      </c>
      <c r="AO98" s="26" t="str">
        <f t="shared" si="8"/>
        <v>70% a 84,99%</v>
      </c>
      <c r="AP98" s="6">
        <v>788944.24</v>
      </c>
      <c r="AQ98" s="6">
        <v>644294.12</v>
      </c>
      <c r="AR98" s="5" t="s">
        <v>865</v>
      </c>
      <c r="AS98" s="5" t="s">
        <v>2473</v>
      </c>
      <c r="AT98" s="5" t="s">
        <v>475</v>
      </c>
      <c r="AU98" s="5" t="s">
        <v>500</v>
      </c>
      <c r="AV98" s="5" t="s">
        <v>56</v>
      </c>
      <c r="AW98" s="5" t="s">
        <v>2201</v>
      </c>
      <c r="AX98" s="7">
        <v>44592.382754629602</v>
      </c>
      <c r="AY98" s="10"/>
    </row>
    <row r="99" spans="1:51" s="1" customFormat="1" ht="50" customHeight="1">
      <c r="A99" s="9">
        <v>2021</v>
      </c>
      <c r="B99" s="5" t="s">
        <v>514</v>
      </c>
      <c r="C99" s="5" t="s">
        <v>2782</v>
      </c>
      <c r="D99" s="5" t="s">
        <v>895</v>
      </c>
      <c r="E99" s="5" t="s">
        <v>2829</v>
      </c>
      <c r="F99" s="5" t="s">
        <v>836</v>
      </c>
      <c r="G99" s="5" t="s">
        <v>2109</v>
      </c>
      <c r="H99" s="29" t="s">
        <v>2771</v>
      </c>
      <c r="I99" s="5">
        <v>2</v>
      </c>
      <c r="J99" s="4">
        <v>5</v>
      </c>
      <c r="K99" s="5" t="s">
        <v>2602</v>
      </c>
      <c r="L99" s="5" t="s">
        <v>2773</v>
      </c>
      <c r="M99" s="4">
        <v>7</v>
      </c>
      <c r="N99" s="5" t="s">
        <v>1817</v>
      </c>
      <c r="O99" s="5" t="s">
        <v>1816</v>
      </c>
      <c r="P99" s="5" t="s">
        <v>365</v>
      </c>
      <c r="Q99" s="6">
        <v>0</v>
      </c>
      <c r="R99" s="6">
        <v>0</v>
      </c>
      <c r="S99" s="6">
        <v>1</v>
      </c>
      <c r="T99" s="6">
        <v>0</v>
      </c>
      <c r="U99" s="6">
        <v>12</v>
      </c>
      <c r="V99" s="6">
        <v>13</v>
      </c>
      <c r="W99" s="6">
        <v>0</v>
      </c>
      <c r="X99" s="6">
        <v>0</v>
      </c>
      <c r="Y99" s="6">
        <v>0</v>
      </c>
      <c r="Z99" s="6">
        <v>13</v>
      </c>
      <c r="AA99" s="6">
        <v>13</v>
      </c>
      <c r="AB99" s="21">
        <f t="shared" si="7"/>
        <v>1</v>
      </c>
      <c r="AC99" s="23">
        <f t="shared" si="10"/>
        <v>1</v>
      </c>
      <c r="AD99" s="34">
        <v>1</v>
      </c>
      <c r="AE99" s="34">
        <v>100</v>
      </c>
      <c r="AF99" s="35" t="str">
        <f>REPT("|",Tabla13[[#This Row],[Columna2]])</f>
        <v>||||||||||||||||||||||||||||||||||||||||||||||||||||||||||||||||||||||||||||||||||||||||||||||||||||</v>
      </c>
      <c r="AG99" s="24" t="str">
        <f t="shared" si="11"/>
        <v>85% a 100%</v>
      </c>
      <c r="AH99" s="26" t="str">
        <f t="shared" si="12"/>
        <v>066000125000184</v>
      </c>
      <c r="AI99" s="6">
        <v>558506.87</v>
      </c>
      <c r="AJ99" s="6">
        <v>240224.49</v>
      </c>
      <c r="AK99" s="21">
        <f t="shared" si="9"/>
        <v>0.43011913174854949</v>
      </c>
      <c r="AL99" s="33">
        <v>0.43011913174854949</v>
      </c>
      <c r="AM99" s="33">
        <f>+Tabla13[[#This Row],[Columna3]]*$AZ$4</f>
        <v>43.011913174854946</v>
      </c>
      <c r="AN99" s="36" t="str">
        <f>REPT("|",Tabla13[[#This Row],[Columna4]])</f>
        <v>|||||||||||||||||||||||||||||||||||||||||||</v>
      </c>
      <c r="AO99" s="26" t="str">
        <f t="shared" si="8"/>
        <v>0% a 69,99%</v>
      </c>
      <c r="AP99" s="6">
        <v>558506.87</v>
      </c>
      <c r="AQ99" s="6">
        <v>240224.49</v>
      </c>
      <c r="AR99" s="5" t="s">
        <v>980</v>
      </c>
      <c r="AS99" s="5" t="s">
        <v>1795</v>
      </c>
      <c r="AT99" s="5" t="s">
        <v>216</v>
      </c>
      <c r="AU99" s="5" t="s">
        <v>1047</v>
      </c>
      <c r="AV99" s="5" t="s">
        <v>56</v>
      </c>
      <c r="AW99" s="5" t="s">
        <v>2201</v>
      </c>
      <c r="AX99" s="7">
        <v>44592.383900462999</v>
      </c>
      <c r="AY99" s="10"/>
    </row>
    <row r="100" spans="1:51" s="1" customFormat="1" ht="50" customHeight="1">
      <c r="A100" s="9">
        <v>2021</v>
      </c>
      <c r="B100" s="5" t="s">
        <v>2439</v>
      </c>
      <c r="C100" s="5" t="s">
        <v>2782</v>
      </c>
      <c r="D100" s="5" t="s">
        <v>483</v>
      </c>
      <c r="E100" s="5" t="s">
        <v>2835</v>
      </c>
      <c r="F100" s="5" t="s">
        <v>2219</v>
      </c>
      <c r="G100" s="5" t="s">
        <v>739</v>
      </c>
      <c r="H100" s="29" t="s">
        <v>2770</v>
      </c>
      <c r="I100" s="5">
        <v>3</v>
      </c>
      <c r="J100" s="4">
        <v>7</v>
      </c>
      <c r="K100" s="5" t="s">
        <v>2274</v>
      </c>
      <c r="L100" s="5" t="s">
        <v>2776</v>
      </c>
      <c r="M100" s="4">
        <v>14</v>
      </c>
      <c r="N100" s="5" t="s">
        <v>2573</v>
      </c>
      <c r="O100" s="5" t="s">
        <v>706</v>
      </c>
      <c r="P100" s="5" t="s">
        <v>314</v>
      </c>
      <c r="Q100" s="6">
        <v>0</v>
      </c>
      <c r="R100" s="6">
        <v>25</v>
      </c>
      <c r="S100" s="6">
        <v>25</v>
      </c>
      <c r="T100" s="6">
        <v>25</v>
      </c>
      <c r="U100" s="6">
        <v>25</v>
      </c>
      <c r="V100" s="6">
        <v>100</v>
      </c>
      <c r="W100" s="6">
        <v>25</v>
      </c>
      <c r="X100" s="6">
        <v>25</v>
      </c>
      <c r="Y100" s="6">
        <v>25</v>
      </c>
      <c r="Z100" s="6">
        <v>25</v>
      </c>
      <c r="AA100" s="6">
        <v>100</v>
      </c>
      <c r="AB100" s="21">
        <f t="shared" si="7"/>
        <v>1</v>
      </c>
      <c r="AC100" s="23">
        <f t="shared" si="10"/>
        <v>1</v>
      </c>
      <c r="AD100" s="34">
        <v>1</v>
      </c>
      <c r="AE100" s="34">
        <v>100</v>
      </c>
      <c r="AF100" s="35" t="str">
        <f>REPT("|",Tabla13[[#This Row],[Columna2]])</f>
        <v>||||||||||||||||||||||||||||||||||||||||||||||||||||||||||||||||||||||||||||||||||||||||||||||||||||</v>
      </c>
      <c r="AG100" s="24" t="str">
        <f t="shared" si="11"/>
        <v>85% a 100%</v>
      </c>
      <c r="AH100" s="26" t="str">
        <f t="shared" si="12"/>
        <v>096000278000101</v>
      </c>
      <c r="AI100" s="6">
        <v>10204337.699999999</v>
      </c>
      <c r="AJ100" s="6">
        <v>9357039.8300000001</v>
      </c>
      <c r="AK100" s="21">
        <f t="shared" si="9"/>
        <v>0.91696689242262153</v>
      </c>
      <c r="AL100" s="33">
        <v>0.91696689242262153</v>
      </c>
      <c r="AM100" s="33">
        <f>+Tabla13[[#This Row],[Columna3]]*$AZ$4</f>
        <v>91.696689242262153</v>
      </c>
      <c r="AN100" s="36" t="str">
        <f>REPT("|",Tabla13[[#This Row],[Columna4]])</f>
        <v>|||||||||||||||||||||||||||||||||||||||||||||||||||||||||||||||||||||||||||||||||||||||||||</v>
      </c>
      <c r="AO100" s="26" t="str">
        <f t="shared" si="8"/>
        <v>85% a 100%</v>
      </c>
      <c r="AP100" s="6">
        <v>10204337.700000001</v>
      </c>
      <c r="AQ100" s="6">
        <v>9357039.8300000001</v>
      </c>
      <c r="AR100" s="5" t="s">
        <v>2619</v>
      </c>
      <c r="AS100" s="5" t="s">
        <v>2511</v>
      </c>
      <c r="AT100" s="5" t="s">
        <v>1453</v>
      </c>
      <c r="AU100" s="5" t="s">
        <v>1422</v>
      </c>
      <c r="AV100" s="5" t="s">
        <v>2004</v>
      </c>
      <c r="AW100" s="5" t="s">
        <v>1515</v>
      </c>
      <c r="AX100" s="7">
        <v>44592.628206018497</v>
      </c>
      <c r="AY100" s="10"/>
    </row>
    <row r="101" spans="1:51" s="1" customFormat="1" ht="50" customHeight="1">
      <c r="A101" s="9">
        <v>2021</v>
      </c>
      <c r="B101" s="5" t="s">
        <v>2439</v>
      </c>
      <c r="C101" s="5" t="s">
        <v>2782</v>
      </c>
      <c r="D101" s="5" t="s">
        <v>483</v>
      </c>
      <c r="E101" s="5" t="s">
        <v>2835</v>
      </c>
      <c r="F101" s="5" t="s">
        <v>1328</v>
      </c>
      <c r="G101" s="5" t="s">
        <v>312</v>
      </c>
      <c r="H101" s="29" t="s">
        <v>2771</v>
      </c>
      <c r="I101" s="5">
        <v>1</v>
      </c>
      <c r="J101" s="4">
        <v>1</v>
      </c>
      <c r="K101" s="5" t="s">
        <v>55</v>
      </c>
      <c r="L101" s="5" t="s">
        <v>2773</v>
      </c>
      <c r="M101" s="4">
        <v>7</v>
      </c>
      <c r="N101" s="5" t="s">
        <v>1817</v>
      </c>
      <c r="O101" s="5" t="s">
        <v>138</v>
      </c>
      <c r="P101" s="5" t="s">
        <v>227</v>
      </c>
      <c r="Q101" s="6">
        <v>1902</v>
      </c>
      <c r="R101" s="6">
        <v>382</v>
      </c>
      <c r="S101" s="6">
        <v>509</v>
      </c>
      <c r="T101" s="6">
        <v>509</v>
      </c>
      <c r="U101" s="6">
        <v>510</v>
      </c>
      <c r="V101" s="6">
        <v>1910</v>
      </c>
      <c r="W101" s="6">
        <v>382</v>
      </c>
      <c r="X101" s="6">
        <v>687</v>
      </c>
      <c r="Y101" s="6">
        <v>252</v>
      </c>
      <c r="Z101" s="6">
        <v>859</v>
      </c>
      <c r="AA101" s="6">
        <v>2180</v>
      </c>
      <c r="AB101" s="21">
        <f t="shared" si="7"/>
        <v>1.1413612565445026</v>
      </c>
      <c r="AC101" s="23">
        <f t="shared" si="10"/>
        <v>1</v>
      </c>
      <c r="AD101" s="34">
        <v>1</v>
      </c>
      <c r="AE101" s="34">
        <v>100</v>
      </c>
      <c r="AF101" s="35" t="str">
        <f>REPT("|",Tabla13[[#This Row],[Columna2]])</f>
        <v>||||||||||||||||||||||||||||||||||||||||||||||||||||||||||||||||||||||||||||||||||||||||||||||||||||</v>
      </c>
      <c r="AG101" s="24" t="str">
        <f t="shared" si="11"/>
        <v>85% a 100%</v>
      </c>
      <c r="AH101" s="26" t="str">
        <f t="shared" si="12"/>
        <v>096000278000182</v>
      </c>
      <c r="AI101" s="6">
        <v>41597283.109999999</v>
      </c>
      <c r="AJ101" s="6">
        <v>38221270.210000001</v>
      </c>
      <c r="AK101" s="21">
        <f t="shared" si="9"/>
        <v>0.91884054323758457</v>
      </c>
      <c r="AL101" s="33">
        <v>0.91884054323758457</v>
      </c>
      <c r="AM101" s="33">
        <f>+Tabla13[[#This Row],[Columna3]]*$AZ$4</f>
        <v>91.884054323758463</v>
      </c>
      <c r="AN101" s="36" t="str">
        <f>REPT("|",Tabla13[[#This Row],[Columna4]])</f>
        <v>|||||||||||||||||||||||||||||||||||||||||||||||||||||||||||||||||||||||||||||||||||||||||||</v>
      </c>
      <c r="AO101" s="26" t="str">
        <f t="shared" si="8"/>
        <v>85% a 100%</v>
      </c>
      <c r="AP101" s="6">
        <v>41597283.109999992</v>
      </c>
      <c r="AQ101" s="6">
        <v>38221270.210000001</v>
      </c>
      <c r="AR101" s="5" t="s">
        <v>1968</v>
      </c>
      <c r="AS101" s="5" t="s">
        <v>1801</v>
      </c>
      <c r="AT101" s="5" t="s">
        <v>551</v>
      </c>
      <c r="AU101" s="5" t="s">
        <v>149</v>
      </c>
      <c r="AV101" s="5" t="s">
        <v>2004</v>
      </c>
      <c r="AW101" s="5" t="s">
        <v>1515</v>
      </c>
      <c r="AX101" s="7">
        <v>44592.629710648202</v>
      </c>
      <c r="AY101" s="10"/>
    </row>
    <row r="102" spans="1:51" s="1" customFormat="1" ht="50" customHeight="1">
      <c r="A102" s="9">
        <v>2021</v>
      </c>
      <c r="B102" s="5" t="s">
        <v>2439</v>
      </c>
      <c r="C102" s="5" t="s">
        <v>2782</v>
      </c>
      <c r="D102" s="5" t="s">
        <v>483</v>
      </c>
      <c r="E102" s="5" t="s">
        <v>2835</v>
      </c>
      <c r="F102" s="5" t="s">
        <v>2578</v>
      </c>
      <c r="G102" s="5" t="s">
        <v>1455</v>
      </c>
      <c r="H102" s="29" t="s">
        <v>2771</v>
      </c>
      <c r="I102" s="5">
        <v>2</v>
      </c>
      <c r="J102" s="4">
        <v>5</v>
      </c>
      <c r="K102" s="5" t="s">
        <v>2602</v>
      </c>
      <c r="L102" s="5" t="s">
        <v>2773</v>
      </c>
      <c r="M102" s="4">
        <v>7</v>
      </c>
      <c r="N102" s="5" t="s">
        <v>1817</v>
      </c>
      <c r="O102" s="5" t="s">
        <v>1475</v>
      </c>
      <c r="P102" s="5" t="s">
        <v>227</v>
      </c>
      <c r="Q102" s="6">
        <v>260</v>
      </c>
      <c r="R102" s="6">
        <v>200</v>
      </c>
      <c r="S102" s="6">
        <v>25</v>
      </c>
      <c r="T102" s="6">
        <v>25</v>
      </c>
      <c r="U102" s="6">
        <v>25</v>
      </c>
      <c r="V102" s="6">
        <v>275</v>
      </c>
      <c r="W102" s="6">
        <v>200</v>
      </c>
      <c r="X102" s="6">
        <v>0</v>
      </c>
      <c r="Y102" s="6">
        <v>119</v>
      </c>
      <c r="Z102" s="6">
        <v>7</v>
      </c>
      <c r="AA102" s="6">
        <v>326</v>
      </c>
      <c r="AB102" s="21">
        <f t="shared" si="7"/>
        <v>1.1854545454545455</v>
      </c>
      <c r="AC102" s="23">
        <f t="shared" si="10"/>
        <v>1</v>
      </c>
      <c r="AD102" s="34">
        <v>1</v>
      </c>
      <c r="AE102" s="34">
        <v>100</v>
      </c>
      <c r="AF102" s="35" t="str">
        <f>REPT("|",Tabla13[[#This Row],[Columna2]])</f>
        <v>||||||||||||||||||||||||||||||||||||||||||||||||||||||||||||||||||||||||||||||||||||||||||||||||||||</v>
      </c>
      <c r="AG102" s="24" t="str">
        <f t="shared" si="11"/>
        <v>85% a 100%</v>
      </c>
      <c r="AH102" s="26" t="str">
        <f t="shared" si="12"/>
        <v>096000278000183</v>
      </c>
      <c r="AI102" s="6">
        <v>4592617.5599999996</v>
      </c>
      <c r="AJ102" s="6">
        <v>3500251.44</v>
      </c>
      <c r="AK102" s="21">
        <f t="shared" si="9"/>
        <v>0.76214737984845404</v>
      </c>
      <c r="AL102" s="33">
        <v>0.76214737984845404</v>
      </c>
      <c r="AM102" s="33">
        <f>+Tabla13[[#This Row],[Columna3]]*$AZ$4</f>
        <v>76.214737984845399</v>
      </c>
      <c r="AN102" s="36" t="str">
        <f>REPT("|",Tabla13[[#This Row],[Columna4]])</f>
        <v>||||||||||||||||||||||||||||||||||||||||||||||||||||||||||||||||||||||||||||</v>
      </c>
      <c r="AO102" s="26" t="str">
        <f t="shared" si="8"/>
        <v>70% a 84,99%</v>
      </c>
      <c r="AP102" s="6">
        <v>4592617.5600000005</v>
      </c>
      <c r="AQ102" s="6">
        <v>3500251.44</v>
      </c>
      <c r="AR102" s="5" t="s">
        <v>1883</v>
      </c>
      <c r="AS102" s="5" t="s">
        <v>1519</v>
      </c>
      <c r="AT102" s="5" t="s">
        <v>1049</v>
      </c>
      <c r="AU102" s="5" t="s">
        <v>851</v>
      </c>
      <c r="AV102" s="5" t="s">
        <v>2004</v>
      </c>
      <c r="AW102" s="5" t="s">
        <v>1515</v>
      </c>
      <c r="AX102" s="7">
        <v>44592.630543981497</v>
      </c>
      <c r="AY102" s="10"/>
    </row>
    <row r="103" spans="1:51" s="1" customFormat="1" ht="50" customHeight="1">
      <c r="A103" s="9">
        <v>2021</v>
      </c>
      <c r="B103" s="5" t="s">
        <v>2439</v>
      </c>
      <c r="C103" s="5" t="s">
        <v>2782</v>
      </c>
      <c r="D103" s="5" t="s">
        <v>483</v>
      </c>
      <c r="E103" s="5" t="s">
        <v>2835</v>
      </c>
      <c r="F103" s="5" t="s">
        <v>836</v>
      </c>
      <c r="G103" s="5" t="s">
        <v>2109</v>
      </c>
      <c r="H103" s="29" t="s">
        <v>2771</v>
      </c>
      <c r="I103" s="5">
        <v>2</v>
      </c>
      <c r="J103" s="4">
        <v>5</v>
      </c>
      <c r="K103" s="5" t="s">
        <v>2602</v>
      </c>
      <c r="L103" s="5" t="s">
        <v>2773</v>
      </c>
      <c r="M103" s="4">
        <v>7</v>
      </c>
      <c r="N103" s="5" t="s">
        <v>1817</v>
      </c>
      <c r="O103" s="5" t="s">
        <v>157</v>
      </c>
      <c r="P103" s="5" t="s">
        <v>227</v>
      </c>
      <c r="Q103" s="6">
        <v>23</v>
      </c>
      <c r="R103" s="6">
        <v>0</v>
      </c>
      <c r="S103" s="6">
        <v>29</v>
      </c>
      <c r="T103" s="6">
        <v>0</v>
      </c>
      <c r="U103" s="6">
        <v>0</v>
      </c>
      <c r="V103" s="6">
        <v>29</v>
      </c>
      <c r="W103" s="6">
        <v>0</v>
      </c>
      <c r="X103" s="6">
        <v>28</v>
      </c>
      <c r="Y103" s="6">
        <v>0</v>
      </c>
      <c r="Z103" s="6">
        <v>0</v>
      </c>
      <c r="AA103" s="6">
        <v>28</v>
      </c>
      <c r="AB103" s="21">
        <f t="shared" si="7"/>
        <v>0.96551724137931039</v>
      </c>
      <c r="AC103" s="23">
        <f t="shared" si="10"/>
        <v>0.96551724137931039</v>
      </c>
      <c r="AD103" s="34">
        <v>0.96551724137931039</v>
      </c>
      <c r="AE103" s="34">
        <v>96.551724137931032</v>
      </c>
      <c r="AF103" s="35" t="str">
        <f>REPT("|",Tabla13[[#This Row],[Columna2]])</f>
        <v>||||||||||||||||||||||||||||||||||||||||||||||||||||||||||||||||||||||||||||||||||||||||||||||||</v>
      </c>
      <c r="AG103" s="24" t="str">
        <f t="shared" si="11"/>
        <v>85% a 100%</v>
      </c>
      <c r="AH103" s="26" t="str">
        <f t="shared" si="12"/>
        <v>096000278000184</v>
      </c>
      <c r="AI103" s="6">
        <v>796901.64</v>
      </c>
      <c r="AJ103" s="6">
        <v>670797.94999999995</v>
      </c>
      <c r="AK103" s="21">
        <f t="shared" si="9"/>
        <v>0.84175752229597611</v>
      </c>
      <c r="AL103" s="33">
        <v>0.84175752229597611</v>
      </c>
      <c r="AM103" s="33">
        <f>+Tabla13[[#This Row],[Columna3]]*$AZ$4</f>
        <v>84.175752229597606</v>
      </c>
      <c r="AN103" s="36" t="str">
        <f>REPT("|",Tabla13[[#This Row],[Columna4]])</f>
        <v>||||||||||||||||||||||||||||||||||||||||||||||||||||||||||||||||||||||||||||||||||||</v>
      </c>
      <c r="AO103" s="26" t="str">
        <f t="shared" si="8"/>
        <v>70% a 84,99%</v>
      </c>
      <c r="AP103" s="6">
        <v>796901.64</v>
      </c>
      <c r="AQ103" s="6">
        <v>670797.94999999995</v>
      </c>
      <c r="AR103" s="5" t="s">
        <v>2545</v>
      </c>
      <c r="AS103" s="5" t="s">
        <v>2501</v>
      </c>
      <c r="AT103" s="5" t="s">
        <v>2556</v>
      </c>
      <c r="AU103" s="5" t="s">
        <v>2590</v>
      </c>
      <c r="AV103" s="5" t="s">
        <v>2004</v>
      </c>
      <c r="AW103" s="5" t="s">
        <v>1515</v>
      </c>
      <c r="AX103" s="7">
        <v>44592.631851851896</v>
      </c>
      <c r="AY103" s="10"/>
    </row>
    <row r="104" spans="1:51" s="1" customFormat="1" ht="50" customHeight="1">
      <c r="A104" s="9">
        <v>2021</v>
      </c>
      <c r="B104" s="5" t="s">
        <v>890</v>
      </c>
      <c r="C104" s="5" t="s">
        <v>2782</v>
      </c>
      <c r="D104" s="5" t="s">
        <v>2012</v>
      </c>
      <c r="E104" s="5" t="s">
        <v>2827</v>
      </c>
      <c r="F104" s="5" t="s">
        <v>2219</v>
      </c>
      <c r="G104" s="5" t="s">
        <v>739</v>
      </c>
      <c r="H104" s="29" t="s">
        <v>2770</v>
      </c>
      <c r="I104" s="5">
        <v>1</v>
      </c>
      <c r="J104" s="4">
        <v>1</v>
      </c>
      <c r="K104" s="5" t="s">
        <v>55</v>
      </c>
      <c r="L104" s="5" t="s">
        <v>2776</v>
      </c>
      <c r="M104" s="4">
        <v>14</v>
      </c>
      <c r="N104" s="5" t="s">
        <v>2573</v>
      </c>
      <c r="O104" s="5" t="s">
        <v>1573</v>
      </c>
      <c r="P104" s="5" t="s">
        <v>314</v>
      </c>
      <c r="Q104" s="6">
        <v>100</v>
      </c>
      <c r="R104" s="6">
        <v>25</v>
      </c>
      <c r="S104" s="6">
        <v>25</v>
      </c>
      <c r="T104" s="6">
        <v>25</v>
      </c>
      <c r="U104" s="6">
        <v>25</v>
      </c>
      <c r="V104" s="6">
        <v>100</v>
      </c>
      <c r="W104" s="6">
        <v>20.22</v>
      </c>
      <c r="X104" s="6">
        <v>29.53</v>
      </c>
      <c r="Y104" s="6">
        <v>23.54</v>
      </c>
      <c r="Z104" s="6">
        <v>26.05</v>
      </c>
      <c r="AA104" s="6">
        <v>99.34</v>
      </c>
      <c r="AB104" s="21">
        <f t="shared" si="7"/>
        <v>0.99340000000000006</v>
      </c>
      <c r="AC104" s="23">
        <f t="shared" si="10"/>
        <v>0.99340000000000006</v>
      </c>
      <c r="AD104" s="34">
        <v>0.99340000000000006</v>
      </c>
      <c r="AE104" s="34">
        <v>99.34</v>
      </c>
      <c r="AF104" s="35" t="str">
        <f>REPT("|",Tabla13[[#This Row],[Columna2]])</f>
        <v>|||||||||||||||||||||||||||||||||||||||||||||||||||||||||||||||||||||||||||||||||||||||||||||||||||</v>
      </c>
      <c r="AG104" s="24" t="str">
        <f t="shared" si="11"/>
        <v>85% a 100%</v>
      </c>
      <c r="AH104" s="26" t="str">
        <f t="shared" si="12"/>
        <v>176001097000101</v>
      </c>
      <c r="AI104" s="6">
        <v>25795139.129999999</v>
      </c>
      <c r="AJ104" s="6">
        <v>25624020.140000001</v>
      </c>
      <c r="AK104" s="21">
        <f t="shared" si="9"/>
        <v>0.99336623116713552</v>
      </c>
      <c r="AL104" s="33">
        <v>0.99336623116713552</v>
      </c>
      <c r="AM104" s="33">
        <f>+Tabla13[[#This Row],[Columna3]]*$AZ$4</f>
        <v>99.336623116713554</v>
      </c>
      <c r="AN104" s="36" t="str">
        <f>REPT("|",Tabla13[[#This Row],[Columna4]])</f>
        <v>|||||||||||||||||||||||||||||||||||||||||||||||||||||||||||||||||||||||||||||||||||||||||||||||||||</v>
      </c>
      <c r="AO104" s="26" t="str">
        <f t="shared" si="8"/>
        <v>85% a 100%</v>
      </c>
      <c r="AP104" s="6">
        <v>25795139.130000006</v>
      </c>
      <c r="AQ104" s="6">
        <v>25624020.140000008</v>
      </c>
      <c r="AR104" s="5" t="s">
        <v>295</v>
      </c>
      <c r="AS104" s="5" t="s">
        <v>295</v>
      </c>
      <c r="AT104" s="5" t="s">
        <v>295</v>
      </c>
      <c r="AU104" s="5" t="s">
        <v>2435</v>
      </c>
      <c r="AV104" s="5" t="s">
        <v>1059</v>
      </c>
      <c r="AW104" s="5" t="s">
        <v>2209</v>
      </c>
      <c r="AX104" s="7">
        <v>44592.6381944444</v>
      </c>
      <c r="AY104" s="11">
        <v>44590.836157407401</v>
      </c>
    </row>
    <row r="105" spans="1:51" s="1" customFormat="1" ht="50" customHeight="1">
      <c r="A105" s="9">
        <v>2021</v>
      </c>
      <c r="B105" s="5" t="s">
        <v>890</v>
      </c>
      <c r="C105" s="5" t="s">
        <v>2782</v>
      </c>
      <c r="D105" s="5" t="s">
        <v>2012</v>
      </c>
      <c r="E105" s="5" t="s">
        <v>2827</v>
      </c>
      <c r="F105" s="5" t="s">
        <v>1631</v>
      </c>
      <c r="G105" s="5" t="s">
        <v>214</v>
      </c>
      <c r="H105" s="29" t="s">
        <v>2771</v>
      </c>
      <c r="I105" s="5">
        <v>1</v>
      </c>
      <c r="J105" s="4">
        <v>1</v>
      </c>
      <c r="K105" s="5" t="s">
        <v>55</v>
      </c>
      <c r="L105" s="5" t="s">
        <v>2776</v>
      </c>
      <c r="M105" s="4">
        <v>14</v>
      </c>
      <c r="N105" s="5" t="s">
        <v>2573</v>
      </c>
      <c r="O105" s="5" t="s">
        <v>1573</v>
      </c>
      <c r="P105" s="5" t="s">
        <v>314</v>
      </c>
      <c r="Q105" s="6">
        <v>100</v>
      </c>
      <c r="R105" s="6">
        <v>25</v>
      </c>
      <c r="S105" s="6">
        <v>25</v>
      </c>
      <c r="T105" s="6">
        <v>25</v>
      </c>
      <c r="U105" s="6">
        <v>25</v>
      </c>
      <c r="V105" s="6">
        <v>100</v>
      </c>
      <c r="W105" s="6">
        <v>22.95</v>
      </c>
      <c r="X105" s="6">
        <v>23.6</v>
      </c>
      <c r="Y105" s="6">
        <v>23.53</v>
      </c>
      <c r="Z105" s="6">
        <v>29.9</v>
      </c>
      <c r="AA105" s="6">
        <v>99.98</v>
      </c>
      <c r="AB105" s="21">
        <f t="shared" si="7"/>
        <v>0.99980000000000002</v>
      </c>
      <c r="AC105" s="23">
        <f t="shared" si="10"/>
        <v>0.99980000000000002</v>
      </c>
      <c r="AD105" s="34">
        <v>0.99980000000000002</v>
      </c>
      <c r="AE105" s="34">
        <v>99.98</v>
      </c>
      <c r="AF105" s="35" t="str">
        <f>REPT("|",Tabla13[[#This Row],[Columna2]])</f>
        <v>|||||||||||||||||||||||||||||||||||||||||||||||||||||||||||||||||||||||||||||||||||||||||||||||||||</v>
      </c>
      <c r="AG105" s="24" t="str">
        <f t="shared" si="11"/>
        <v>85% a 100%</v>
      </c>
      <c r="AH105" s="26" t="str">
        <f t="shared" si="12"/>
        <v>176001097000155</v>
      </c>
      <c r="AI105" s="6">
        <v>113909809.38</v>
      </c>
      <c r="AJ105" s="6">
        <v>113882976.18000001</v>
      </c>
      <c r="AK105" s="21">
        <f t="shared" si="9"/>
        <v>0.99976443468612541</v>
      </c>
      <c r="AL105" s="33">
        <v>0.99976443468612541</v>
      </c>
      <c r="AM105" s="33">
        <f>+Tabla13[[#This Row],[Columna3]]*$AZ$4</f>
        <v>99.976443468612544</v>
      </c>
      <c r="AN105" s="36" t="str">
        <f>REPT("|",Tabla13[[#This Row],[Columna4]])</f>
        <v>|||||||||||||||||||||||||||||||||||||||||||||||||||||||||||||||||||||||||||||||||||||||||||||||||||</v>
      </c>
      <c r="AO105" s="26" t="str">
        <f t="shared" si="8"/>
        <v>85% a 100%</v>
      </c>
      <c r="AP105" s="6">
        <v>113909809.38</v>
      </c>
      <c r="AQ105" s="6">
        <v>113882976.17999998</v>
      </c>
      <c r="AR105" s="5" t="s">
        <v>2164</v>
      </c>
      <c r="AS105" s="5" t="s">
        <v>295</v>
      </c>
      <c r="AT105" s="5" t="s">
        <v>295</v>
      </c>
      <c r="AU105" s="5" t="s">
        <v>1041</v>
      </c>
      <c r="AV105" s="5" t="s">
        <v>1059</v>
      </c>
      <c r="AW105" s="5" t="s">
        <v>2209</v>
      </c>
      <c r="AX105" s="7">
        <v>44592.639687499999</v>
      </c>
      <c r="AY105" s="11">
        <v>44590.838425925896</v>
      </c>
    </row>
    <row r="106" spans="1:51" s="1" customFormat="1" ht="50" customHeight="1">
      <c r="A106" s="9">
        <v>2021</v>
      </c>
      <c r="B106" s="5" t="s">
        <v>890</v>
      </c>
      <c r="C106" s="5" t="s">
        <v>2782</v>
      </c>
      <c r="D106" s="5" t="s">
        <v>2012</v>
      </c>
      <c r="E106" s="5" t="s">
        <v>2827</v>
      </c>
      <c r="F106" s="5" t="s">
        <v>507</v>
      </c>
      <c r="G106" s="5" t="s">
        <v>1981</v>
      </c>
      <c r="H106" s="29" t="s">
        <v>2771</v>
      </c>
      <c r="I106" s="5">
        <v>1</v>
      </c>
      <c r="J106" s="4">
        <v>1</v>
      </c>
      <c r="K106" s="5" t="s">
        <v>55</v>
      </c>
      <c r="L106" s="5" t="s">
        <v>2776</v>
      </c>
      <c r="M106" s="4">
        <v>14</v>
      </c>
      <c r="N106" s="5" t="s">
        <v>2573</v>
      </c>
      <c r="O106" s="5" t="s">
        <v>2199</v>
      </c>
      <c r="P106" s="5" t="s">
        <v>314</v>
      </c>
      <c r="Q106" s="6">
        <v>100</v>
      </c>
      <c r="R106" s="6">
        <v>15</v>
      </c>
      <c r="S106" s="6">
        <v>35</v>
      </c>
      <c r="T106" s="6">
        <v>25</v>
      </c>
      <c r="U106" s="6">
        <v>25</v>
      </c>
      <c r="V106" s="6">
        <v>100</v>
      </c>
      <c r="W106" s="6">
        <v>10.119999999999999</v>
      </c>
      <c r="X106" s="6">
        <v>29.05</v>
      </c>
      <c r="Y106" s="6">
        <v>25.57</v>
      </c>
      <c r="Z106" s="6">
        <v>35.06</v>
      </c>
      <c r="AA106" s="6">
        <v>99.8</v>
      </c>
      <c r="AB106" s="21">
        <f t="shared" si="7"/>
        <v>0.998</v>
      </c>
      <c r="AC106" s="23">
        <f t="shared" si="10"/>
        <v>0.998</v>
      </c>
      <c r="AD106" s="34">
        <v>0.998</v>
      </c>
      <c r="AE106" s="34">
        <v>99.8</v>
      </c>
      <c r="AF106" s="35" t="str">
        <f>REPT("|",Tabla13[[#This Row],[Columna2]])</f>
        <v>|||||||||||||||||||||||||||||||||||||||||||||||||||||||||||||||||||||||||||||||||||||||||||||||||||</v>
      </c>
      <c r="AG106" s="24" t="str">
        <f t="shared" si="11"/>
        <v>85% a 100%</v>
      </c>
      <c r="AH106" s="26" t="str">
        <f t="shared" si="12"/>
        <v>176001097000156</v>
      </c>
      <c r="AI106" s="6">
        <v>253887.93</v>
      </c>
      <c r="AJ106" s="6">
        <v>253367.77</v>
      </c>
      <c r="AK106" s="21">
        <f t="shared" si="9"/>
        <v>0.99795122202146436</v>
      </c>
      <c r="AL106" s="33">
        <v>0.99795122202146436</v>
      </c>
      <c r="AM106" s="33">
        <f>+Tabla13[[#This Row],[Columna3]]*$AZ$4</f>
        <v>99.79512220214643</v>
      </c>
      <c r="AN106" s="36" t="str">
        <f>REPT("|",Tabla13[[#This Row],[Columna4]])</f>
        <v>|||||||||||||||||||||||||||||||||||||||||||||||||||||||||||||||||||||||||||||||||||||||||||||||||||</v>
      </c>
      <c r="AO106" s="26" t="str">
        <f t="shared" si="8"/>
        <v>85% a 100%</v>
      </c>
      <c r="AP106" s="6">
        <v>253887.93000000011</v>
      </c>
      <c r="AQ106" s="6">
        <v>253367.77000000014</v>
      </c>
      <c r="AR106" s="5" t="s">
        <v>2739</v>
      </c>
      <c r="AS106" s="5" t="s">
        <v>1489</v>
      </c>
      <c r="AT106" s="5" t="s">
        <v>1489</v>
      </c>
      <c r="AU106" s="5" t="s">
        <v>45</v>
      </c>
      <c r="AV106" s="5" t="s">
        <v>1059</v>
      </c>
      <c r="AW106" s="5" t="s">
        <v>2209</v>
      </c>
      <c r="AX106" s="7">
        <v>44592.638877314799</v>
      </c>
      <c r="AY106" s="11">
        <v>44590.839166666701</v>
      </c>
    </row>
    <row r="107" spans="1:51" s="1" customFormat="1" ht="50" customHeight="1">
      <c r="A107" s="9">
        <v>2021</v>
      </c>
      <c r="B107" s="5" t="s">
        <v>1008</v>
      </c>
      <c r="C107" s="5" t="s">
        <v>2782</v>
      </c>
      <c r="D107" s="5" t="s">
        <v>1752</v>
      </c>
      <c r="E107" s="5" t="s">
        <v>2827</v>
      </c>
      <c r="F107" s="5" t="s">
        <v>2219</v>
      </c>
      <c r="G107" s="5" t="s">
        <v>739</v>
      </c>
      <c r="H107" s="29" t="s">
        <v>2770</v>
      </c>
      <c r="I107" s="5">
        <v>3</v>
      </c>
      <c r="J107" s="4">
        <v>7</v>
      </c>
      <c r="K107" s="5" t="s">
        <v>2274</v>
      </c>
      <c r="L107" s="5" t="s">
        <v>2776</v>
      </c>
      <c r="M107" s="4">
        <v>14</v>
      </c>
      <c r="N107" s="5" t="s">
        <v>2573</v>
      </c>
      <c r="O107" s="5" t="s">
        <v>706</v>
      </c>
      <c r="P107" s="5" t="s">
        <v>314</v>
      </c>
      <c r="Q107" s="6">
        <v>0</v>
      </c>
      <c r="R107" s="6">
        <v>25</v>
      </c>
      <c r="S107" s="6">
        <v>25</v>
      </c>
      <c r="T107" s="6">
        <v>25</v>
      </c>
      <c r="U107" s="6">
        <v>25</v>
      </c>
      <c r="V107" s="6">
        <v>100</v>
      </c>
      <c r="W107" s="6">
        <v>25</v>
      </c>
      <c r="X107" s="6">
        <v>25</v>
      </c>
      <c r="Y107" s="6">
        <v>25</v>
      </c>
      <c r="Z107" s="6">
        <v>25</v>
      </c>
      <c r="AA107" s="6">
        <v>100</v>
      </c>
      <c r="AB107" s="21">
        <f t="shared" si="7"/>
        <v>1</v>
      </c>
      <c r="AC107" s="23">
        <f t="shared" si="10"/>
        <v>1</v>
      </c>
      <c r="AD107" s="34">
        <v>1</v>
      </c>
      <c r="AE107" s="34">
        <v>100</v>
      </c>
      <c r="AF107" s="35" t="str">
        <f>REPT("|",Tabla13[[#This Row],[Columna2]])</f>
        <v>||||||||||||||||||||||||||||||||||||||||||||||||||||||||||||||||||||||||||||||||||||||||||||||||||||</v>
      </c>
      <c r="AG107" s="24" t="str">
        <f t="shared" si="11"/>
        <v>85% a 100%</v>
      </c>
      <c r="AH107" s="26" t="str">
        <f t="shared" si="12"/>
        <v>176801271000101</v>
      </c>
      <c r="AI107" s="6">
        <v>10505361.880000001</v>
      </c>
      <c r="AJ107" s="6">
        <v>9658278.4600000009</v>
      </c>
      <c r="AK107" s="21">
        <f t="shared" si="9"/>
        <v>0.91936656445765386</v>
      </c>
      <c r="AL107" s="33">
        <v>0.91936656445765386</v>
      </c>
      <c r="AM107" s="33">
        <f>+Tabla13[[#This Row],[Columna3]]*$AZ$4</f>
        <v>91.936656445765379</v>
      </c>
      <c r="AN107" s="36" t="str">
        <f>REPT("|",Tabla13[[#This Row],[Columna4]])</f>
        <v>|||||||||||||||||||||||||||||||||||||||||||||||||||||||||||||||||||||||||||||||||||||||||||</v>
      </c>
      <c r="AO107" s="26" t="str">
        <f t="shared" si="8"/>
        <v>85% a 100%</v>
      </c>
      <c r="AP107" s="6">
        <v>10505361.879999999</v>
      </c>
      <c r="AQ107" s="6">
        <v>9658278.459999999</v>
      </c>
      <c r="AR107" s="5" t="s">
        <v>2337</v>
      </c>
      <c r="AS107" s="5" t="s">
        <v>14</v>
      </c>
      <c r="AT107" s="5" t="s">
        <v>14</v>
      </c>
      <c r="AU107" s="5" t="s">
        <v>2207</v>
      </c>
      <c r="AV107" s="5" t="s">
        <v>2451</v>
      </c>
      <c r="AW107" s="5" t="s">
        <v>942</v>
      </c>
      <c r="AX107" s="7">
        <v>44592.601319444402</v>
      </c>
      <c r="AY107" s="10"/>
    </row>
    <row r="108" spans="1:51" s="1" customFormat="1" ht="50" customHeight="1">
      <c r="A108" s="9">
        <v>2021</v>
      </c>
      <c r="B108" s="5" t="s">
        <v>1008</v>
      </c>
      <c r="C108" s="5" t="s">
        <v>2782</v>
      </c>
      <c r="D108" s="5" t="s">
        <v>1752</v>
      </c>
      <c r="E108" s="5" t="s">
        <v>2827</v>
      </c>
      <c r="F108" s="5" t="s">
        <v>2381</v>
      </c>
      <c r="G108" s="5" t="s">
        <v>2013</v>
      </c>
      <c r="H108" s="29" t="s">
        <v>2771</v>
      </c>
      <c r="I108" s="5">
        <v>1</v>
      </c>
      <c r="J108" s="4">
        <v>3</v>
      </c>
      <c r="K108" s="5" t="s">
        <v>2229</v>
      </c>
      <c r="L108" s="5" t="s">
        <v>2773</v>
      </c>
      <c r="M108" s="4">
        <v>6</v>
      </c>
      <c r="N108" s="5" t="s">
        <v>2744</v>
      </c>
      <c r="O108" s="5" t="s">
        <v>2472</v>
      </c>
      <c r="P108" s="5" t="s">
        <v>2510</v>
      </c>
      <c r="Q108" s="6">
        <v>0</v>
      </c>
      <c r="R108" s="6">
        <v>0</v>
      </c>
      <c r="S108" s="6">
        <v>7</v>
      </c>
      <c r="T108" s="6">
        <v>27</v>
      </c>
      <c r="U108" s="6">
        <v>30</v>
      </c>
      <c r="V108" s="6">
        <v>64</v>
      </c>
      <c r="W108" s="6">
        <v>0</v>
      </c>
      <c r="X108" s="6">
        <v>7</v>
      </c>
      <c r="Y108" s="6">
        <v>27</v>
      </c>
      <c r="Z108" s="6">
        <v>42</v>
      </c>
      <c r="AA108" s="6">
        <v>76</v>
      </c>
      <c r="AB108" s="21">
        <f t="shared" si="7"/>
        <v>1.1875</v>
      </c>
      <c r="AC108" s="23">
        <f t="shared" si="10"/>
        <v>1</v>
      </c>
      <c r="AD108" s="34">
        <v>1</v>
      </c>
      <c r="AE108" s="34">
        <v>100</v>
      </c>
      <c r="AF108" s="35" t="str">
        <f>REPT("|",Tabla13[[#This Row],[Columna2]])</f>
        <v>||||||||||||||||||||||||||||||||||||||||||||||||||||||||||||||||||||||||||||||||||||||||||||||||||||</v>
      </c>
      <c r="AG108" s="24" t="str">
        <f t="shared" si="11"/>
        <v>85% a 100%</v>
      </c>
      <c r="AH108" s="26" t="str">
        <f t="shared" si="12"/>
        <v>176801271000185</v>
      </c>
      <c r="AI108" s="6">
        <v>1375531.44</v>
      </c>
      <c r="AJ108" s="6">
        <v>987796.45</v>
      </c>
      <c r="AK108" s="21">
        <f t="shared" si="9"/>
        <v>0.71811986354888402</v>
      </c>
      <c r="AL108" s="33">
        <v>0.71811986354888402</v>
      </c>
      <c r="AM108" s="33">
        <f>+Tabla13[[#This Row],[Columna3]]*$AZ$4</f>
        <v>71.811986354888404</v>
      </c>
      <c r="AN108" s="36" t="str">
        <f>REPT("|",Tabla13[[#This Row],[Columna4]])</f>
        <v>|||||||||||||||||||||||||||||||||||||||||||||||||||||||||||||||||||||||</v>
      </c>
      <c r="AO108" s="26" t="str">
        <f t="shared" si="8"/>
        <v>70% a 84,99%</v>
      </c>
      <c r="AP108" s="6">
        <v>1375531.44</v>
      </c>
      <c r="AQ108" s="6">
        <v>987796.45000000007</v>
      </c>
      <c r="AR108" s="5" t="s">
        <v>39</v>
      </c>
      <c r="AS108" s="5" t="s">
        <v>2349</v>
      </c>
      <c r="AT108" s="5" t="s">
        <v>2649</v>
      </c>
      <c r="AU108" s="5" t="s">
        <v>113</v>
      </c>
      <c r="AV108" s="5" t="s">
        <v>2451</v>
      </c>
      <c r="AW108" s="5" t="s">
        <v>942</v>
      </c>
      <c r="AX108" s="7">
        <v>44592.602199074099</v>
      </c>
      <c r="AY108" s="10"/>
    </row>
    <row r="109" spans="1:51" s="1" customFormat="1" ht="50" customHeight="1">
      <c r="A109" s="9">
        <v>2021</v>
      </c>
      <c r="B109" s="5" t="s">
        <v>1008</v>
      </c>
      <c r="C109" s="5" t="s">
        <v>2782</v>
      </c>
      <c r="D109" s="5" t="s">
        <v>1752</v>
      </c>
      <c r="E109" s="5" t="s">
        <v>2827</v>
      </c>
      <c r="F109" s="5" t="s">
        <v>246</v>
      </c>
      <c r="G109" s="5" t="s">
        <v>2542</v>
      </c>
      <c r="H109" s="29" t="s">
        <v>2771</v>
      </c>
      <c r="I109" s="5">
        <v>1</v>
      </c>
      <c r="J109" s="4">
        <v>3</v>
      </c>
      <c r="K109" s="5" t="s">
        <v>2229</v>
      </c>
      <c r="L109" s="5" t="s">
        <v>2773</v>
      </c>
      <c r="M109" s="4">
        <v>6</v>
      </c>
      <c r="N109" s="5" t="s">
        <v>2744</v>
      </c>
      <c r="O109" s="5" t="s">
        <v>615</v>
      </c>
      <c r="P109" s="5" t="s">
        <v>2510</v>
      </c>
      <c r="Q109" s="6">
        <v>0</v>
      </c>
      <c r="R109" s="6">
        <v>24119</v>
      </c>
      <c r="S109" s="6">
        <v>25523</v>
      </c>
      <c r="T109" s="6">
        <v>38006</v>
      </c>
      <c r="U109" s="6">
        <v>53054</v>
      </c>
      <c r="V109" s="6">
        <v>140702</v>
      </c>
      <c r="W109" s="6">
        <v>24119</v>
      </c>
      <c r="X109" s="6">
        <v>31298</v>
      </c>
      <c r="Y109" s="6">
        <v>52163</v>
      </c>
      <c r="Z109" s="6">
        <v>53870</v>
      </c>
      <c r="AA109" s="6">
        <v>161450</v>
      </c>
      <c r="AB109" s="21">
        <f t="shared" si="7"/>
        <v>1.1474605904677972</v>
      </c>
      <c r="AC109" s="23">
        <f t="shared" si="10"/>
        <v>1</v>
      </c>
      <c r="AD109" s="34">
        <v>1</v>
      </c>
      <c r="AE109" s="34">
        <v>100</v>
      </c>
      <c r="AF109" s="35" t="str">
        <f>REPT("|",Tabla13[[#This Row],[Columna2]])</f>
        <v>||||||||||||||||||||||||||||||||||||||||||||||||||||||||||||||||||||||||||||||||||||||||||||||||||||</v>
      </c>
      <c r="AG109" s="24" t="str">
        <f t="shared" si="11"/>
        <v>85% a 100%</v>
      </c>
      <c r="AH109" s="26" t="str">
        <f t="shared" si="12"/>
        <v>176801271000190</v>
      </c>
      <c r="AI109" s="6">
        <v>27591432.25</v>
      </c>
      <c r="AJ109" s="6">
        <v>26908657.43</v>
      </c>
      <c r="AK109" s="21">
        <f t="shared" si="9"/>
        <v>0.9752541001201559</v>
      </c>
      <c r="AL109" s="33">
        <v>0.9752541001201559</v>
      </c>
      <c r="AM109" s="33">
        <f>+Tabla13[[#This Row],[Columna3]]*$AZ$4</f>
        <v>97.525410012015584</v>
      </c>
      <c r="AN109" s="36" t="str">
        <f>REPT("|",Tabla13[[#This Row],[Columna4]])</f>
        <v>|||||||||||||||||||||||||||||||||||||||||||||||||||||||||||||||||||||||||||||||||||||||||||||||||</v>
      </c>
      <c r="AO109" s="26" t="str">
        <f t="shared" si="8"/>
        <v>85% a 100%</v>
      </c>
      <c r="AP109" s="6">
        <v>27591432.25</v>
      </c>
      <c r="AQ109" s="6">
        <v>26908657.43</v>
      </c>
      <c r="AR109" s="5" t="s">
        <v>68</v>
      </c>
      <c r="AS109" s="5" t="s">
        <v>2676</v>
      </c>
      <c r="AT109" s="5" t="s">
        <v>1268</v>
      </c>
      <c r="AU109" s="5" t="s">
        <v>2617</v>
      </c>
      <c r="AV109" s="5" t="s">
        <v>2451</v>
      </c>
      <c r="AW109" s="5" t="s">
        <v>942</v>
      </c>
      <c r="AX109" s="7">
        <v>44592.6028240741</v>
      </c>
      <c r="AY109" s="10"/>
    </row>
    <row r="110" spans="1:51" s="1" customFormat="1" ht="50" customHeight="1">
      <c r="A110" s="9">
        <v>2021</v>
      </c>
      <c r="B110" s="5" t="s">
        <v>141</v>
      </c>
      <c r="C110" s="5" t="s">
        <v>2782</v>
      </c>
      <c r="D110" s="5" t="s">
        <v>1598</v>
      </c>
      <c r="E110" s="5" t="s">
        <v>2827</v>
      </c>
      <c r="F110" s="5" t="s">
        <v>2219</v>
      </c>
      <c r="G110" s="5" t="s">
        <v>739</v>
      </c>
      <c r="H110" s="29" t="s">
        <v>2770</v>
      </c>
      <c r="I110" s="5">
        <v>3</v>
      </c>
      <c r="J110" s="4">
        <v>7</v>
      </c>
      <c r="K110" s="5" t="s">
        <v>2274</v>
      </c>
      <c r="L110" s="5" t="s">
        <v>2773</v>
      </c>
      <c r="M110" s="4">
        <v>7</v>
      </c>
      <c r="N110" s="5" t="s">
        <v>1817</v>
      </c>
      <c r="O110" s="5" t="s">
        <v>706</v>
      </c>
      <c r="P110" s="5" t="s">
        <v>314</v>
      </c>
      <c r="Q110" s="6">
        <v>77.650000000000006</v>
      </c>
      <c r="R110" s="6">
        <v>25</v>
      </c>
      <c r="S110" s="6">
        <v>25</v>
      </c>
      <c r="T110" s="6">
        <v>25</v>
      </c>
      <c r="U110" s="6">
        <v>25</v>
      </c>
      <c r="V110" s="6">
        <v>100</v>
      </c>
      <c r="W110" s="6">
        <v>20</v>
      </c>
      <c r="X110" s="6">
        <v>32.24</v>
      </c>
      <c r="Y110" s="6">
        <v>19.16</v>
      </c>
      <c r="Z110" s="6">
        <v>16.18</v>
      </c>
      <c r="AA110" s="6">
        <v>87.58</v>
      </c>
      <c r="AB110" s="21">
        <f t="shared" si="7"/>
        <v>0.87580000000000002</v>
      </c>
      <c r="AC110" s="23">
        <f t="shared" si="10"/>
        <v>0.87580000000000002</v>
      </c>
      <c r="AD110" s="34">
        <v>0.87580000000000002</v>
      </c>
      <c r="AE110" s="34">
        <v>87.58</v>
      </c>
      <c r="AF110" s="35" t="str">
        <f>REPT("|",Tabla13[[#This Row],[Columna2]])</f>
        <v>|||||||||||||||||||||||||||||||||||||||||||||||||||||||||||||||||||||||||||||||||||||||</v>
      </c>
      <c r="AG110" s="24" t="str">
        <f t="shared" si="11"/>
        <v>85% a 100%</v>
      </c>
      <c r="AH110" s="26" t="str">
        <f t="shared" si="12"/>
        <v>176812052000101</v>
      </c>
      <c r="AI110" s="6">
        <v>4190346.74</v>
      </c>
      <c r="AJ110" s="6">
        <v>3453908.93</v>
      </c>
      <c r="AK110" s="21">
        <f t="shared" si="9"/>
        <v>0.82425372989539281</v>
      </c>
      <c r="AL110" s="33">
        <v>0.82425372989539281</v>
      </c>
      <c r="AM110" s="33">
        <f>+Tabla13[[#This Row],[Columna3]]*$AZ$4</f>
        <v>82.425372989539284</v>
      </c>
      <c r="AN110" s="36" t="str">
        <f>REPT("|",Tabla13[[#This Row],[Columna4]])</f>
        <v>||||||||||||||||||||||||||||||||||||||||||||||||||||||||||||||||||||||||||||||||||</v>
      </c>
      <c r="AO110" s="26" t="str">
        <f t="shared" si="8"/>
        <v>70% a 84,99%</v>
      </c>
      <c r="AP110" s="6">
        <v>4190346.7400000012</v>
      </c>
      <c r="AQ110" s="6">
        <v>3453908.9299999997</v>
      </c>
      <c r="AR110" s="5" t="s">
        <v>2118</v>
      </c>
      <c r="AS110" s="5" t="s">
        <v>2157</v>
      </c>
      <c r="AT110" s="5" t="s">
        <v>1452</v>
      </c>
      <c r="AU110" s="5" t="s">
        <v>2690</v>
      </c>
      <c r="AV110" s="5" t="s">
        <v>1772</v>
      </c>
      <c r="AW110" s="5" t="s">
        <v>524</v>
      </c>
      <c r="AX110" s="7">
        <v>44582.472916666702</v>
      </c>
      <c r="AY110" s="10"/>
    </row>
    <row r="111" spans="1:51" s="1" customFormat="1" ht="50" customHeight="1">
      <c r="A111" s="9">
        <v>2021</v>
      </c>
      <c r="B111" s="5" t="s">
        <v>141</v>
      </c>
      <c r="C111" s="5" t="s">
        <v>2782</v>
      </c>
      <c r="D111" s="5" t="s">
        <v>1598</v>
      </c>
      <c r="E111" s="5" t="s">
        <v>2827</v>
      </c>
      <c r="F111" s="5" t="s">
        <v>1328</v>
      </c>
      <c r="G111" s="5" t="s">
        <v>312</v>
      </c>
      <c r="H111" s="29" t="s">
        <v>2771</v>
      </c>
      <c r="I111" s="5">
        <v>1</v>
      </c>
      <c r="J111" s="4">
        <v>1</v>
      </c>
      <c r="K111" s="5" t="s">
        <v>55</v>
      </c>
      <c r="L111" s="5" t="s">
        <v>2773</v>
      </c>
      <c r="M111" s="4">
        <v>7</v>
      </c>
      <c r="N111" s="5" t="s">
        <v>1817</v>
      </c>
      <c r="O111" s="5" t="s">
        <v>138</v>
      </c>
      <c r="P111" s="5" t="s">
        <v>314</v>
      </c>
      <c r="Q111" s="6">
        <v>425</v>
      </c>
      <c r="R111" s="6">
        <v>0</v>
      </c>
      <c r="S111" s="6">
        <v>0</v>
      </c>
      <c r="T111" s="6">
        <v>0</v>
      </c>
      <c r="U111" s="6">
        <v>400</v>
      </c>
      <c r="V111" s="6">
        <v>400</v>
      </c>
      <c r="W111" s="6">
        <v>0</v>
      </c>
      <c r="X111" s="6">
        <v>0</v>
      </c>
      <c r="Y111" s="6">
        <v>0</v>
      </c>
      <c r="Z111" s="6">
        <v>473</v>
      </c>
      <c r="AA111" s="6">
        <v>473</v>
      </c>
      <c r="AB111" s="21">
        <f t="shared" si="7"/>
        <v>1.1825000000000001</v>
      </c>
      <c r="AC111" s="23">
        <f t="shared" si="10"/>
        <v>1</v>
      </c>
      <c r="AD111" s="34">
        <v>1</v>
      </c>
      <c r="AE111" s="34">
        <v>100</v>
      </c>
      <c r="AF111" s="35" t="str">
        <f>REPT("|",Tabla13[[#This Row],[Columna2]])</f>
        <v>||||||||||||||||||||||||||||||||||||||||||||||||||||||||||||||||||||||||||||||||||||||||||||||||||||</v>
      </c>
      <c r="AG111" s="24" t="str">
        <f t="shared" si="11"/>
        <v>85% a 100%</v>
      </c>
      <c r="AH111" s="26" t="str">
        <f t="shared" si="12"/>
        <v>176812052000182</v>
      </c>
      <c r="AI111" s="6">
        <v>3070961.41</v>
      </c>
      <c r="AJ111" s="6">
        <v>2928144.47</v>
      </c>
      <c r="AK111" s="21">
        <f t="shared" si="9"/>
        <v>0.95349438793501484</v>
      </c>
      <c r="AL111" s="33">
        <v>0.95349438793501484</v>
      </c>
      <c r="AM111" s="33">
        <f>+Tabla13[[#This Row],[Columna3]]*$AZ$4</f>
        <v>95.349438793501491</v>
      </c>
      <c r="AN111" s="36" t="str">
        <f>REPT("|",Tabla13[[#This Row],[Columna4]])</f>
        <v>|||||||||||||||||||||||||||||||||||||||||||||||||||||||||||||||||||||||||||||||||||||||||||||||</v>
      </c>
      <c r="AO111" s="26" t="str">
        <f t="shared" si="8"/>
        <v>85% a 100%</v>
      </c>
      <c r="AP111" s="6">
        <v>3070961.41</v>
      </c>
      <c r="AQ111" s="6">
        <v>2928144.47</v>
      </c>
      <c r="AR111" s="5" t="s">
        <v>1003</v>
      </c>
      <c r="AS111" s="5" t="s">
        <v>213</v>
      </c>
      <c r="AT111" s="5" t="s">
        <v>213</v>
      </c>
      <c r="AU111" s="5" t="s">
        <v>156</v>
      </c>
      <c r="AV111" s="5" t="s">
        <v>1772</v>
      </c>
      <c r="AW111" s="5" t="s">
        <v>524</v>
      </c>
      <c r="AX111" s="7">
        <v>44582.473495370403</v>
      </c>
      <c r="AY111" s="10"/>
    </row>
    <row r="112" spans="1:51" s="1" customFormat="1" ht="50" customHeight="1">
      <c r="A112" s="9">
        <v>2021</v>
      </c>
      <c r="B112" s="5" t="s">
        <v>141</v>
      </c>
      <c r="C112" s="5" t="s">
        <v>2782</v>
      </c>
      <c r="D112" s="5" t="s">
        <v>1598</v>
      </c>
      <c r="E112" s="5" t="s">
        <v>2827</v>
      </c>
      <c r="F112" s="5" t="s">
        <v>2578</v>
      </c>
      <c r="G112" s="5" t="s">
        <v>1455</v>
      </c>
      <c r="H112" s="29" t="s">
        <v>2771</v>
      </c>
      <c r="I112" s="5">
        <v>2</v>
      </c>
      <c r="J112" s="4">
        <v>5</v>
      </c>
      <c r="K112" s="5" t="s">
        <v>2602</v>
      </c>
      <c r="L112" s="5" t="s">
        <v>2773</v>
      </c>
      <c r="M112" s="4">
        <v>7</v>
      </c>
      <c r="N112" s="5" t="s">
        <v>1817</v>
      </c>
      <c r="O112" s="5" t="s">
        <v>990</v>
      </c>
      <c r="P112" s="5" t="s">
        <v>227</v>
      </c>
      <c r="Q112" s="6">
        <v>37</v>
      </c>
      <c r="R112" s="6">
        <v>0</v>
      </c>
      <c r="S112" s="6">
        <v>0</v>
      </c>
      <c r="T112" s="6">
        <v>0</v>
      </c>
      <c r="U112" s="6">
        <v>71</v>
      </c>
      <c r="V112" s="6">
        <v>71</v>
      </c>
      <c r="W112" s="6">
        <v>0</v>
      </c>
      <c r="X112" s="6">
        <v>11</v>
      </c>
      <c r="Y112" s="6">
        <v>0</v>
      </c>
      <c r="Z112" s="6">
        <v>0</v>
      </c>
      <c r="AA112" s="6">
        <v>11</v>
      </c>
      <c r="AB112" s="21">
        <f t="shared" si="7"/>
        <v>0.15492957746478872</v>
      </c>
      <c r="AC112" s="23">
        <f t="shared" si="10"/>
        <v>0.15492957746478872</v>
      </c>
      <c r="AD112" s="34">
        <v>0.15492957746478872</v>
      </c>
      <c r="AE112" s="34">
        <v>15.492957746478872</v>
      </c>
      <c r="AF112" s="35" t="str">
        <f>REPT("|",Tabla13[[#This Row],[Columna2]])</f>
        <v>|||||||||||||||</v>
      </c>
      <c r="AG112" s="24" t="str">
        <f t="shared" si="11"/>
        <v>0% a 69,99%</v>
      </c>
      <c r="AH112" s="26" t="str">
        <f t="shared" si="12"/>
        <v>176812052000183</v>
      </c>
      <c r="AI112" s="6">
        <v>117319.89</v>
      </c>
      <c r="AJ112" s="6">
        <v>82111.53</v>
      </c>
      <c r="AK112" s="21">
        <f t="shared" si="9"/>
        <v>0.69989436573798358</v>
      </c>
      <c r="AL112" s="33">
        <v>0.69989436573798358</v>
      </c>
      <c r="AM112" s="33">
        <f>+Tabla13[[#This Row],[Columna3]]*$AZ$4</f>
        <v>69.989436573798358</v>
      </c>
      <c r="AN112" s="36" t="str">
        <f>REPT("|",Tabla13[[#This Row],[Columna4]])</f>
        <v>|||||||||||||||||||||||||||||||||||||||||||||||||||||||||||||||||||||</v>
      </c>
      <c r="AO112" s="26" t="str">
        <f t="shared" si="8"/>
        <v>0% a 69,99%</v>
      </c>
      <c r="AP112" s="6">
        <v>117319.89</v>
      </c>
      <c r="AQ112" s="6">
        <v>82111.53</v>
      </c>
      <c r="AR112" s="5" t="s">
        <v>17</v>
      </c>
      <c r="AS112" s="5" t="s">
        <v>2174</v>
      </c>
      <c r="AT112" s="5" t="s">
        <v>509</v>
      </c>
      <c r="AU112" s="5" t="s">
        <v>2101</v>
      </c>
      <c r="AV112" s="5" t="s">
        <v>1772</v>
      </c>
      <c r="AW112" s="5" t="s">
        <v>524</v>
      </c>
      <c r="AX112" s="7">
        <v>44582.465682870403</v>
      </c>
      <c r="AY112" s="10"/>
    </row>
    <row r="113" spans="1:51" s="1" customFormat="1" ht="50" customHeight="1">
      <c r="A113" s="9">
        <v>2021</v>
      </c>
      <c r="B113" s="5" t="s">
        <v>141</v>
      </c>
      <c r="C113" s="5" t="s">
        <v>2782</v>
      </c>
      <c r="D113" s="5" t="s">
        <v>1598</v>
      </c>
      <c r="E113" s="5" t="s">
        <v>2827</v>
      </c>
      <c r="F113" s="5" t="s">
        <v>836</v>
      </c>
      <c r="G113" s="5" t="s">
        <v>2109</v>
      </c>
      <c r="H113" s="29" t="s">
        <v>2771</v>
      </c>
      <c r="I113" s="5">
        <v>3</v>
      </c>
      <c r="J113" s="4">
        <v>7</v>
      </c>
      <c r="K113" s="5" t="s">
        <v>2274</v>
      </c>
      <c r="L113" s="5" t="s">
        <v>2773</v>
      </c>
      <c r="M113" s="4">
        <v>7</v>
      </c>
      <c r="N113" s="5" t="s">
        <v>1817</v>
      </c>
      <c r="O113" s="5" t="s">
        <v>2607</v>
      </c>
      <c r="P113" s="5" t="s">
        <v>227</v>
      </c>
      <c r="Q113" s="6">
        <v>12</v>
      </c>
      <c r="R113" s="6">
        <v>0</v>
      </c>
      <c r="S113" s="6">
        <v>0</v>
      </c>
      <c r="T113" s="6">
        <v>0</v>
      </c>
      <c r="U113" s="6">
        <v>12</v>
      </c>
      <c r="V113" s="6">
        <v>12</v>
      </c>
      <c r="W113" s="6">
        <v>0</v>
      </c>
      <c r="X113" s="6">
        <v>13</v>
      </c>
      <c r="Y113" s="6">
        <v>0</v>
      </c>
      <c r="Z113" s="6">
        <v>0</v>
      </c>
      <c r="AA113" s="6">
        <v>13</v>
      </c>
      <c r="AB113" s="21">
        <f t="shared" si="7"/>
        <v>1.0833333333333333</v>
      </c>
      <c r="AC113" s="23">
        <f t="shared" si="10"/>
        <v>1</v>
      </c>
      <c r="AD113" s="34">
        <v>1</v>
      </c>
      <c r="AE113" s="34">
        <v>100</v>
      </c>
      <c r="AF113" s="35" t="str">
        <f>REPT("|",Tabla13[[#This Row],[Columna2]])</f>
        <v>||||||||||||||||||||||||||||||||||||||||||||||||||||||||||||||||||||||||||||||||||||||||||||||||||||</v>
      </c>
      <c r="AG113" s="24" t="str">
        <f t="shared" si="11"/>
        <v>85% a 100%</v>
      </c>
      <c r="AH113" s="26" t="str">
        <f t="shared" si="12"/>
        <v>176812052000184</v>
      </c>
      <c r="AI113" s="6">
        <v>16981.54</v>
      </c>
      <c r="AJ113" s="6">
        <v>13234.39</v>
      </c>
      <c r="AK113" s="21">
        <f t="shared" si="9"/>
        <v>0.77933980074834197</v>
      </c>
      <c r="AL113" s="33">
        <v>0.77933980074834197</v>
      </c>
      <c r="AM113" s="33">
        <f>+Tabla13[[#This Row],[Columna3]]*$AZ$4</f>
        <v>77.933980074834196</v>
      </c>
      <c r="AN113" s="36" t="str">
        <f>REPT("|",Tabla13[[#This Row],[Columna4]])</f>
        <v>|||||||||||||||||||||||||||||||||||||||||||||||||||||||||||||||||||||||||||||</v>
      </c>
      <c r="AO113" s="26" t="str">
        <f t="shared" si="8"/>
        <v>70% a 84,99%</v>
      </c>
      <c r="AP113" s="6">
        <v>16981.54</v>
      </c>
      <c r="AQ113" s="6">
        <v>13234.39</v>
      </c>
      <c r="AR113" s="5" t="s">
        <v>711</v>
      </c>
      <c r="AS113" s="5" t="s">
        <v>1053</v>
      </c>
      <c r="AT113" s="5" t="s">
        <v>509</v>
      </c>
      <c r="AU113" s="5" t="s">
        <v>1058</v>
      </c>
      <c r="AV113" s="5" t="s">
        <v>1772</v>
      </c>
      <c r="AW113" s="5" t="s">
        <v>524</v>
      </c>
      <c r="AX113" s="7">
        <v>44582.472534722197</v>
      </c>
      <c r="AY113" s="11">
        <v>44582.470787036997</v>
      </c>
    </row>
    <row r="114" spans="1:51" s="1" customFormat="1" ht="50" customHeight="1">
      <c r="A114" s="9">
        <v>2021</v>
      </c>
      <c r="B114" s="5" t="s">
        <v>1814</v>
      </c>
      <c r="C114" s="5" t="s">
        <v>2777</v>
      </c>
      <c r="D114" s="5" t="s">
        <v>1873</v>
      </c>
      <c r="E114" s="5" t="s">
        <v>2827</v>
      </c>
      <c r="F114" s="5" t="s">
        <v>2219</v>
      </c>
      <c r="G114" s="5" t="s">
        <v>739</v>
      </c>
      <c r="H114" s="29" t="s">
        <v>2770</v>
      </c>
      <c r="I114" s="5">
        <v>3</v>
      </c>
      <c r="J114" s="4">
        <v>7</v>
      </c>
      <c r="K114" s="5" t="s">
        <v>2274</v>
      </c>
      <c r="L114" s="5" t="s">
        <v>2776</v>
      </c>
      <c r="M114" s="4">
        <v>14</v>
      </c>
      <c r="N114" s="5" t="s">
        <v>2573</v>
      </c>
      <c r="O114" s="5" t="s">
        <v>2716</v>
      </c>
      <c r="P114" s="5" t="s">
        <v>314</v>
      </c>
      <c r="Q114" s="6">
        <v>100</v>
      </c>
      <c r="R114" s="6">
        <v>25</v>
      </c>
      <c r="S114" s="6">
        <v>25</v>
      </c>
      <c r="T114" s="6">
        <v>25</v>
      </c>
      <c r="U114" s="6">
        <v>25</v>
      </c>
      <c r="V114" s="6">
        <v>100</v>
      </c>
      <c r="W114" s="6">
        <v>22</v>
      </c>
      <c r="X114" s="6">
        <v>24.05</v>
      </c>
      <c r="Y114" s="6">
        <v>23.8</v>
      </c>
      <c r="Z114" s="6">
        <v>29.48</v>
      </c>
      <c r="AA114" s="6">
        <v>99.33</v>
      </c>
      <c r="AB114" s="21">
        <f t="shared" si="7"/>
        <v>0.99329999999999996</v>
      </c>
      <c r="AC114" s="23">
        <f t="shared" si="10"/>
        <v>0.99329999999999996</v>
      </c>
      <c r="AD114" s="34">
        <v>0.99329999999999996</v>
      </c>
      <c r="AE114" s="34">
        <v>99.33</v>
      </c>
      <c r="AF114" s="35" t="str">
        <f>REPT("|",Tabla13[[#This Row],[Columna2]])</f>
        <v>|||||||||||||||||||||||||||||||||||||||||||||||||||||||||||||||||||||||||||||||||||||||||||||||||||</v>
      </c>
      <c r="AG114" s="24" t="str">
        <f t="shared" si="11"/>
        <v>85% a 100%</v>
      </c>
      <c r="AH114" s="26" t="str">
        <f t="shared" si="12"/>
        <v>176819294000101</v>
      </c>
      <c r="AI114" s="6">
        <v>8077567.54</v>
      </c>
      <c r="AJ114" s="6">
        <v>8061148.7400000002</v>
      </c>
      <c r="AK114" s="21">
        <f t="shared" si="9"/>
        <v>0.99796735837630646</v>
      </c>
      <c r="AL114" s="33">
        <v>0.99796735837630646</v>
      </c>
      <c r="AM114" s="33">
        <f>+Tabla13[[#This Row],[Columna3]]*$AZ$4</f>
        <v>99.796735837630649</v>
      </c>
      <c r="AN114" s="36" t="str">
        <f>REPT("|",Tabla13[[#This Row],[Columna4]])</f>
        <v>|||||||||||||||||||||||||||||||||||||||||||||||||||||||||||||||||||||||||||||||||||||||||||||||||||</v>
      </c>
      <c r="AO114" s="26" t="str">
        <f t="shared" si="8"/>
        <v>85% a 100%</v>
      </c>
      <c r="AP114" s="6">
        <v>8077567.5399999982</v>
      </c>
      <c r="AQ114" s="6">
        <v>8061148.7399999984</v>
      </c>
      <c r="AR114" s="5" t="s">
        <v>1383</v>
      </c>
      <c r="AS114" s="5" t="s">
        <v>1325</v>
      </c>
      <c r="AT114" s="5" t="s">
        <v>1028</v>
      </c>
      <c r="AU114" s="5" t="s">
        <v>663</v>
      </c>
      <c r="AV114" s="5" t="s">
        <v>1449</v>
      </c>
      <c r="AW114" s="5" t="s">
        <v>1724</v>
      </c>
      <c r="AX114" s="7">
        <v>44591.793518518498</v>
      </c>
      <c r="AY114" s="10"/>
    </row>
    <row r="115" spans="1:51" s="1" customFormat="1" ht="50" customHeight="1">
      <c r="A115" s="9">
        <v>2021</v>
      </c>
      <c r="B115" s="5" t="s">
        <v>1814</v>
      </c>
      <c r="C115" s="5" t="s">
        <v>2777</v>
      </c>
      <c r="D115" s="5" t="s">
        <v>1873</v>
      </c>
      <c r="E115" s="5" t="s">
        <v>2827</v>
      </c>
      <c r="F115" s="5" t="s">
        <v>1631</v>
      </c>
      <c r="G115" s="5" t="s">
        <v>1736</v>
      </c>
      <c r="H115" s="29" t="s">
        <v>2771</v>
      </c>
      <c r="I115" s="5">
        <v>1</v>
      </c>
      <c r="J115" s="4">
        <v>2</v>
      </c>
      <c r="K115" s="5" t="s">
        <v>2478</v>
      </c>
      <c r="L115" s="5" t="s">
        <v>2772</v>
      </c>
      <c r="M115" s="4">
        <v>2</v>
      </c>
      <c r="N115" s="5" t="s">
        <v>570</v>
      </c>
      <c r="O115" s="5" t="s">
        <v>589</v>
      </c>
      <c r="P115" s="5" t="s">
        <v>314</v>
      </c>
      <c r="Q115" s="6">
        <v>100</v>
      </c>
      <c r="R115" s="6">
        <v>25</v>
      </c>
      <c r="S115" s="6">
        <v>25</v>
      </c>
      <c r="T115" s="6">
        <v>25</v>
      </c>
      <c r="U115" s="6">
        <v>25</v>
      </c>
      <c r="V115" s="6">
        <v>100</v>
      </c>
      <c r="W115" s="6">
        <v>19</v>
      </c>
      <c r="X115" s="6">
        <v>19.77</v>
      </c>
      <c r="Y115" s="6">
        <v>30.63</v>
      </c>
      <c r="Z115" s="6">
        <v>32.17</v>
      </c>
      <c r="AA115" s="6">
        <v>101.57</v>
      </c>
      <c r="AB115" s="21">
        <f t="shared" si="7"/>
        <v>1.0156999999999998</v>
      </c>
      <c r="AC115" s="23">
        <f t="shared" si="10"/>
        <v>1</v>
      </c>
      <c r="AD115" s="34">
        <v>1</v>
      </c>
      <c r="AE115" s="34">
        <v>100</v>
      </c>
      <c r="AF115" s="35" t="str">
        <f>REPT("|",Tabla13[[#This Row],[Columna2]])</f>
        <v>||||||||||||||||||||||||||||||||||||||||||||||||||||||||||||||||||||||||||||||||||||||||||||||||||||</v>
      </c>
      <c r="AG115" s="24" t="str">
        <f t="shared" si="11"/>
        <v>85% a 100%</v>
      </c>
      <c r="AH115" s="26" t="str">
        <f t="shared" si="12"/>
        <v>176819294000155</v>
      </c>
      <c r="AI115" s="6">
        <v>1100074.54</v>
      </c>
      <c r="AJ115" s="6">
        <v>1099828.01</v>
      </c>
      <c r="AK115" s="21">
        <f t="shared" si="9"/>
        <v>0.99977589700421565</v>
      </c>
      <c r="AL115" s="33">
        <v>0.99977589700421565</v>
      </c>
      <c r="AM115" s="33">
        <f>+Tabla13[[#This Row],[Columna3]]*$AZ$4</f>
        <v>99.977589700421561</v>
      </c>
      <c r="AN115" s="36" t="str">
        <f>REPT("|",Tabla13[[#This Row],[Columna4]])</f>
        <v>|||||||||||||||||||||||||||||||||||||||||||||||||||||||||||||||||||||||||||||||||||||||||||||||||||</v>
      </c>
      <c r="AO115" s="26" t="str">
        <f t="shared" si="8"/>
        <v>85% a 100%</v>
      </c>
      <c r="AP115" s="6">
        <v>1100074.54</v>
      </c>
      <c r="AQ115" s="6">
        <v>1099828.0100000002</v>
      </c>
      <c r="AR115" s="5" t="s">
        <v>2261</v>
      </c>
      <c r="AS115" s="5" t="s">
        <v>337</v>
      </c>
      <c r="AT115" s="5" t="s">
        <v>1730</v>
      </c>
      <c r="AU115" s="5" t="s">
        <v>1572</v>
      </c>
      <c r="AV115" s="5" t="s">
        <v>1449</v>
      </c>
      <c r="AW115" s="5" t="s">
        <v>1724</v>
      </c>
      <c r="AX115" s="7">
        <v>44591.802175925899</v>
      </c>
      <c r="AY115" s="10"/>
    </row>
    <row r="116" spans="1:51" s="1" customFormat="1" ht="50" customHeight="1">
      <c r="A116" s="9">
        <v>2021</v>
      </c>
      <c r="B116" s="5" t="s">
        <v>2035</v>
      </c>
      <c r="C116" s="5" t="s">
        <v>2779</v>
      </c>
      <c r="D116" s="5" t="s">
        <v>1571</v>
      </c>
      <c r="E116" s="5" t="s">
        <v>2827</v>
      </c>
      <c r="F116" s="5" t="s">
        <v>2219</v>
      </c>
      <c r="G116" s="5" t="s">
        <v>739</v>
      </c>
      <c r="H116" s="29" t="s">
        <v>2770</v>
      </c>
      <c r="I116" s="5">
        <v>3</v>
      </c>
      <c r="J116" s="4">
        <v>7</v>
      </c>
      <c r="K116" s="5" t="s">
        <v>2274</v>
      </c>
      <c r="L116" s="5" t="s">
        <v>2776</v>
      </c>
      <c r="M116" s="4">
        <v>14</v>
      </c>
      <c r="N116" s="5" t="s">
        <v>2573</v>
      </c>
      <c r="O116" s="5" t="s">
        <v>706</v>
      </c>
      <c r="P116" s="5" t="s">
        <v>314</v>
      </c>
      <c r="Q116" s="6">
        <v>0</v>
      </c>
      <c r="R116" s="6">
        <v>25</v>
      </c>
      <c r="S116" s="6">
        <v>25</v>
      </c>
      <c r="T116" s="6">
        <v>25</v>
      </c>
      <c r="U116" s="6">
        <v>25</v>
      </c>
      <c r="V116" s="6">
        <v>100</v>
      </c>
      <c r="W116" s="6">
        <v>25</v>
      </c>
      <c r="X116" s="6">
        <v>25</v>
      </c>
      <c r="Y116" s="6">
        <v>25</v>
      </c>
      <c r="Z116" s="6">
        <v>25</v>
      </c>
      <c r="AA116" s="6">
        <v>100</v>
      </c>
      <c r="AB116" s="21">
        <f t="shared" si="7"/>
        <v>1</v>
      </c>
      <c r="AC116" s="23">
        <f t="shared" si="10"/>
        <v>1</v>
      </c>
      <c r="AD116" s="34">
        <v>1</v>
      </c>
      <c r="AE116" s="34">
        <v>100</v>
      </c>
      <c r="AF116" s="35" t="str">
        <f>REPT("|",Tabla13[[#This Row],[Columna2]])</f>
        <v>||||||||||||||||||||||||||||||||||||||||||||||||||||||||||||||||||||||||||||||||||||||||||||||||||||</v>
      </c>
      <c r="AG116" s="24" t="str">
        <f t="shared" si="11"/>
        <v>85% a 100%</v>
      </c>
      <c r="AH116" s="26" t="str">
        <f t="shared" si="12"/>
        <v>176815523000101</v>
      </c>
      <c r="AI116" s="6">
        <v>1773063.92</v>
      </c>
      <c r="AJ116" s="6">
        <v>1760834.1</v>
      </c>
      <c r="AK116" s="21">
        <f t="shared" si="9"/>
        <v>0.99310243705145174</v>
      </c>
      <c r="AL116" s="33">
        <v>0.99310243705145174</v>
      </c>
      <c r="AM116" s="33">
        <f>+Tabla13[[#This Row],[Columna3]]*$AZ$4</f>
        <v>99.310243705145169</v>
      </c>
      <c r="AN116" s="36" t="str">
        <f>REPT("|",Tabla13[[#This Row],[Columna4]])</f>
        <v>|||||||||||||||||||||||||||||||||||||||||||||||||||||||||||||||||||||||||||||||||||||||||||||||||||</v>
      </c>
      <c r="AO116" s="26" t="str">
        <f t="shared" si="8"/>
        <v>85% a 100%</v>
      </c>
      <c r="AP116" s="6">
        <v>2063673.38</v>
      </c>
      <c r="AQ116" s="6">
        <v>2051443.56</v>
      </c>
      <c r="AR116" s="5" t="s">
        <v>2244</v>
      </c>
      <c r="AS116" s="5" t="s">
        <v>2244</v>
      </c>
      <c r="AT116" s="5" t="s">
        <v>2244</v>
      </c>
      <c r="AU116" s="5" t="s">
        <v>2244</v>
      </c>
      <c r="AV116" s="5" t="s">
        <v>798</v>
      </c>
      <c r="AW116" s="5" t="s">
        <v>1926</v>
      </c>
      <c r="AX116" s="7">
        <v>44586.315347222197</v>
      </c>
      <c r="AY116" s="10"/>
    </row>
    <row r="117" spans="1:51" s="1" customFormat="1" ht="50" customHeight="1">
      <c r="A117" s="9">
        <v>2021</v>
      </c>
      <c r="B117" s="5" t="s">
        <v>2035</v>
      </c>
      <c r="C117" s="5" t="s">
        <v>2779</v>
      </c>
      <c r="D117" s="5" t="s">
        <v>1571</v>
      </c>
      <c r="E117" s="5" t="s">
        <v>2827</v>
      </c>
      <c r="F117" s="5" t="s">
        <v>1631</v>
      </c>
      <c r="G117" s="5" t="s">
        <v>2612</v>
      </c>
      <c r="H117" s="29" t="s">
        <v>2771</v>
      </c>
      <c r="I117" s="5">
        <v>2</v>
      </c>
      <c r="J117" s="4">
        <v>5</v>
      </c>
      <c r="K117" s="5" t="s">
        <v>2602</v>
      </c>
      <c r="L117" s="5" t="s">
        <v>2775</v>
      </c>
      <c r="M117" s="4">
        <v>11</v>
      </c>
      <c r="N117" s="5" t="s">
        <v>2176</v>
      </c>
      <c r="O117" s="5" t="s">
        <v>1046</v>
      </c>
      <c r="P117" s="5" t="s">
        <v>227</v>
      </c>
      <c r="Q117" s="6">
        <v>2</v>
      </c>
      <c r="R117" s="6">
        <v>0</v>
      </c>
      <c r="S117" s="6">
        <v>1</v>
      </c>
      <c r="T117" s="6">
        <v>0</v>
      </c>
      <c r="U117" s="6">
        <v>1</v>
      </c>
      <c r="V117" s="6">
        <v>2</v>
      </c>
      <c r="W117" s="6">
        <v>0</v>
      </c>
      <c r="X117" s="6">
        <v>1</v>
      </c>
      <c r="Y117" s="6">
        <v>0</v>
      </c>
      <c r="Z117" s="6">
        <v>1</v>
      </c>
      <c r="AA117" s="6">
        <v>2</v>
      </c>
      <c r="AB117" s="21">
        <f t="shared" si="7"/>
        <v>1</v>
      </c>
      <c r="AC117" s="23">
        <f t="shared" si="10"/>
        <v>1</v>
      </c>
      <c r="AD117" s="34">
        <v>1</v>
      </c>
      <c r="AE117" s="34">
        <v>100</v>
      </c>
      <c r="AF117" s="35" t="str">
        <f>REPT("|",Tabla13[[#This Row],[Columna2]])</f>
        <v>||||||||||||||||||||||||||||||||||||||||||||||||||||||||||||||||||||||||||||||||||||||||||||||||||||</v>
      </c>
      <c r="AG117" s="24" t="str">
        <f t="shared" si="11"/>
        <v>85% a 100%</v>
      </c>
      <c r="AH117" s="26" t="str">
        <f t="shared" si="12"/>
        <v>176815523000155</v>
      </c>
      <c r="AI117" s="6">
        <v>564226.22</v>
      </c>
      <c r="AJ117" s="6">
        <v>562168.68999999994</v>
      </c>
      <c r="AK117" s="21">
        <f t="shared" si="9"/>
        <v>0.99635335982790729</v>
      </c>
      <c r="AL117" s="33">
        <v>0.99635335982790729</v>
      </c>
      <c r="AM117" s="33">
        <f>+Tabla13[[#This Row],[Columna3]]*$AZ$4</f>
        <v>99.635335982790735</v>
      </c>
      <c r="AN117" s="36" t="str">
        <f>REPT("|",Tabla13[[#This Row],[Columna4]])</f>
        <v>|||||||||||||||||||||||||||||||||||||||||||||||||||||||||||||||||||||||||||||||||||||||||||||||||||</v>
      </c>
      <c r="AO117" s="26" t="str">
        <f t="shared" si="8"/>
        <v>85% a 100%</v>
      </c>
      <c r="AP117" s="6">
        <v>491536.99</v>
      </c>
      <c r="AQ117" s="6">
        <v>489479.45999999996</v>
      </c>
      <c r="AR117" s="5" t="s">
        <v>1480</v>
      </c>
      <c r="AS117" s="5" t="s">
        <v>929</v>
      </c>
      <c r="AT117" s="5" t="s">
        <v>1731</v>
      </c>
      <c r="AU117" s="5" t="s">
        <v>189</v>
      </c>
      <c r="AV117" s="5" t="s">
        <v>798</v>
      </c>
      <c r="AW117" s="5" t="s">
        <v>1926</v>
      </c>
      <c r="AX117" s="7">
        <v>44586.317361111098</v>
      </c>
      <c r="AY117" s="10"/>
    </row>
    <row r="118" spans="1:51" s="1" customFormat="1" ht="50" customHeight="1">
      <c r="A118" s="9">
        <v>2021</v>
      </c>
      <c r="B118" s="5" t="s">
        <v>2035</v>
      </c>
      <c r="C118" s="5" t="s">
        <v>2779</v>
      </c>
      <c r="D118" s="5" t="s">
        <v>1571</v>
      </c>
      <c r="E118" s="5" t="s">
        <v>2827</v>
      </c>
      <c r="F118" s="5" t="s">
        <v>2029</v>
      </c>
      <c r="G118" s="5" t="s">
        <v>705</v>
      </c>
      <c r="H118" s="29" t="s">
        <v>2771</v>
      </c>
      <c r="I118" s="5">
        <v>2</v>
      </c>
      <c r="J118" s="4">
        <v>5</v>
      </c>
      <c r="K118" s="5" t="s">
        <v>2602</v>
      </c>
      <c r="L118" s="5" t="s">
        <v>2774</v>
      </c>
      <c r="M118" s="4">
        <v>9</v>
      </c>
      <c r="N118" s="5" t="s">
        <v>1967</v>
      </c>
      <c r="O118" s="5" t="s">
        <v>2374</v>
      </c>
      <c r="P118" s="5" t="s">
        <v>314</v>
      </c>
      <c r="Q118" s="6">
        <v>32.450000000000003</v>
      </c>
      <c r="R118" s="6">
        <v>0</v>
      </c>
      <c r="S118" s="6">
        <v>33.11</v>
      </c>
      <c r="T118" s="6">
        <v>0</v>
      </c>
      <c r="U118" s="6">
        <v>1.33</v>
      </c>
      <c r="V118" s="6">
        <v>34.44</v>
      </c>
      <c r="W118" s="6">
        <v>0</v>
      </c>
      <c r="X118" s="6">
        <v>33.11</v>
      </c>
      <c r="Y118" s="6">
        <v>0</v>
      </c>
      <c r="Z118" s="6">
        <v>1.33</v>
      </c>
      <c r="AA118" s="6">
        <v>34.44</v>
      </c>
      <c r="AB118" s="21">
        <f t="shared" si="7"/>
        <v>1</v>
      </c>
      <c r="AC118" s="23">
        <f t="shared" si="10"/>
        <v>1</v>
      </c>
      <c r="AD118" s="34">
        <v>1</v>
      </c>
      <c r="AE118" s="34">
        <v>100</v>
      </c>
      <c r="AF118" s="35" t="str">
        <f>REPT("|",Tabla13[[#This Row],[Columna2]])</f>
        <v>||||||||||||||||||||||||||||||||||||||||||||||||||||||||||||||||||||||||||||||||||||||||||||||||||||</v>
      </c>
      <c r="AG118" s="24" t="str">
        <f t="shared" si="11"/>
        <v>85% a 100%</v>
      </c>
      <c r="AH118" s="26" t="str">
        <f t="shared" si="12"/>
        <v>176815523000157</v>
      </c>
      <c r="AI118" s="6">
        <v>0</v>
      </c>
      <c r="AJ118" s="6">
        <v>0</v>
      </c>
      <c r="AK118" s="21" t="str">
        <f>IF(ISERROR(AJ118/AI118),"-",(AJ118/AI118))</f>
        <v>-</v>
      </c>
      <c r="AL118" s="33" t="s">
        <v>93</v>
      </c>
      <c r="AM118" s="21"/>
      <c r="AN118" s="36" t="str">
        <f>REPT("|",Tabla13[[#This Row],[Columna4]])</f>
        <v/>
      </c>
      <c r="AO118" s="26" t="str">
        <f t="shared" si="8"/>
        <v>85% a 100%</v>
      </c>
      <c r="AP118" s="6">
        <v>0</v>
      </c>
      <c r="AQ118" s="6">
        <v>0</v>
      </c>
      <c r="AR118" s="5" t="s">
        <v>1480</v>
      </c>
      <c r="AS118" s="5" t="s">
        <v>2678</v>
      </c>
      <c r="AT118" s="5" t="s">
        <v>1731</v>
      </c>
      <c r="AU118" s="5" t="s">
        <v>2348</v>
      </c>
      <c r="AV118" s="5" t="s">
        <v>798</v>
      </c>
      <c r="AW118" s="5" t="s">
        <v>1926</v>
      </c>
      <c r="AX118" s="7">
        <v>44586.317986111098</v>
      </c>
      <c r="AY118" s="10"/>
    </row>
    <row r="119" spans="1:51" s="1" customFormat="1" ht="50" customHeight="1">
      <c r="A119" s="9">
        <v>2021</v>
      </c>
      <c r="B119" s="5" t="s">
        <v>2035</v>
      </c>
      <c r="C119" s="5" t="s">
        <v>2779</v>
      </c>
      <c r="D119" s="5" t="s">
        <v>1571</v>
      </c>
      <c r="E119" s="5" t="s">
        <v>2827</v>
      </c>
      <c r="F119" s="5" t="s">
        <v>1057</v>
      </c>
      <c r="G119" s="5" t="s">
        <v>118</v>
      </c>
      <c r="H119" s="29" t="s">
        <v>2771</v>
      </c>
      <c r="I119" s="5">
        <v>2</v>
      </c>
      <c r="J119" s="4">
        <v>5</v>
      </c>
      <c r="K119" s="5" t="s">
        <v>2602</v>
      </c>
      <c r="L119" s="5" t="s">
        <v>2775</v>
      </c>
      <c r="M119" s="4">
        <v>11</v>
      </c>
      <c r="N119" s="5" t="s">
        <v>2176</v>
      </c>
      <c r="O119" s="5" t="s">
        <v>2494</v>
      </c>
      <c r="P119" s="5" t="s">
        <v>227</v>
      </c>
      <c r="Q119" s="6">
        <v>18</v>
      </c>
      <c r="R119" s="6">
        <v>0</v>
      </c>
      <c r="S119" s="6">
        <v>8</v>
      </c>
      <c r="T119" s="6">
        <v>0</v>
      </c>
      <c r="U119" s="6">
        <v>10</v>
      </c>
      <c r="V119" s="6">
        <v>18</v>
      </c>
      <c r="W119" s="6">
        <v>0</v>
      </c>
      <c r="X119" s="6">
        <v>8</v>
      </c>
      <c r="Y119" s="6">
        <v>0</v>
      </c>
      <c r="Z119" s="6">
        <v>10</v>
      </c>
      <c r="AA119" s="6">
        <v>18</v>
      </c>
      <c r="AB119" s="21">
        <f t="shared" si="7"/>
        <v>1</v>
      </c>
      <c r="AC119" s="23">
        <f t="shared" si="10"/>
        <v>1</v>
      </c>
      <c r="AD119" s="34">
        <v>1</v>
      </c>
      <c r="AE119" s="34">
        <v>100</v>
      </c>
      <c r="AF119" s="35" t="str">
        <f>REPT("|",Tabla13[[#This Row],[Columna2]])</f>
        <v>||||||||||||||||||||||||||||||||||||||||||||||||||||||||||||||||||||||||||||||||||||||||||||||||||||</v>
      </c>
      <c r="AG119" s="24" t="str">
        <f t="shared" si="11"/>
        <v>85% a 100%</v>
      </c>
      <c r="AH119" s="26" t="str">
        <f t="shared" si="12"/>
        <v>176815523000186</v>
      </c>
      <c r="AI119" s="6">
        <v>1496553.46</v>
      </c>
      <c r="AJ119" s="6">
        <v>1483953.25</v>
      </c>
      <c r="AK119" s="21">
        <f t="shared" si="9"/>
        <v>0.99158051460453678</v>
      </c>
      <c r="AL119" s="33">
        <v>0.99158051460453678</v>
      </c>
      <c r="AM119" s="33">
        <f>+Tabla13[[#This Row],[Columna3]]*$AZ$4</f>
        <v>99.158051460453677</v>
      </c>
      <c r="AN119" s="36" t="str">
        <f>REPT("|",Tabla13[[#This Row],[Columna4]])</f>
        <v>|||||||||||||||||||||||||||||||||||||||||||||||||||||||||||||||||||||||||||||||||||||||||||||||||||</v>
      </c>
      <c r="AO119" s="26" t="str">
        <f t="shared" si="8"/>
        <v>85% a 100%</v>
      </c>
      <c r="AP119" s="6">
        <v>1278633.23</v>
      </c>
      <c r="AQ119" s="6">
        <v>1266033.02</v>
      </c>
      <c r="AR119" s="5" t="s">
        <v>1480</v>
      </c>
      <c r="AS119" s="5" t="s">
        <v>1284</v>
      </c>
      <c r="AT119" s="5" t="s">
        <v>1731</v>
      </c>
      <c r="AU119" s="5" t="s">
        <v>1064</v>
      </c>
      <c r="AV119" s="5" t="s">
        <v>798</v>
      </c>
      <c r="AW119" s="5" t="s">
        <v>1926</v>
      </c>
      <c r="AX119" s="7">
        <v>44586.320138888899</v>
      </c>
      <c r="AY119" s="10"/>
    </row>
    <row r="120" spans="1:51" s="1" customFormat="1" ht="50" customHeight="1">
      <c r="A120" s="9">
        <v>2021</v>
      </c>
      <c r="B120" s="5" t="s">
        <v>694</v>
      </c>
      <c r="C120" s="5" t="s">
        <v>2780</v>
      </c>
      <c r="D120" s="5" t="s">
        <v>1083</v>
      </c>
      <c r="E120" s="5" t="s">
        <v>2827</v>
      </c>
      <c r="F120" s="5" t="s">
        <v>2219</v>
      </c>
      <c r="G120" s="5" t="s">
        <v>739</v>
      </c>
      <c r="H120" s="29" t="s">
        <v>2770</v>
      </c>
      <c r="I120" s="5">
        <v>3</v>
      </c>
      <c r="J120" s="4">
        <v>7</v>
      </c>
      <c r="K120" s="5" t="s">
        <v>2274</v>
      </c>
      <c r="L120" s="5" t="s">
        <v>2776</v>
      </c>
      <c r="M120" s="4">
        <v>14</v>
      </c>
      <c r="N120" s="5" t="s">
        <v>2573</v>
      </c>
      <c r="O120" s="5" t="s">
        <v>1689</v>
      </c>
      <c r="P120" s="5" t="s">
        <v>314</v>
      </c>
      <c r="Q120" s="6">
        <v>100</v>
      </c>
      <c r="R120" s="6">
        <v>25</v>
      </c>
      <c r="S120" s="6">
        <v>25</v>
      </c>
      <c r="T120" s="6">
        <v>25</v>
      </c>
      <c r="U120" s="6">
        <v>25</v>
      </c>
      <c r="V120" s="6">
        <v>100</v>
      </c>
      <c r="W120" s="6">
        <v>25</v>
      </c>
      <c r="X120" s="6">
        <v>25</v>
      </c>
      <c r="Y120" s="6">
        <v>25</v>
      </c>
      <c r="Z120" s="6">
        <v>25</v>
      </c>
      <c r="AA120" s="6">
        <v>100</v>
      </c>
      <c r="AB120" s="21">
        <f t="shared" si="7"/>
        <v>1</v>
      </c>
      <c r="AC120" s="23">
        <f t="shared" si="10"/>
        <v>1</v>
      </c>
      <c r="AD120" s="34">
        <v>1</v>
      </c>
      <c r="AE120" s="34">
        <v>100</v>
      </c>
      <c r="AF120" s="35" t="str">
        <f>REPT("|",Tabla13[[#This Row],[Columna2]])</f>
        <v>||||||||||||||||||||||||||||||||||||||||||||||||||||||||||||||||||||||||||||||||||||||||||||||||||||</v>
      </c>
      <c r="AG120" s="24" t="str">
        <f t="shared" si="11"/>
        <v>85% a 100%</v>
      </c>
      <c r="AH120" s="26" t="str">
        <f t="shared" si="12"/>
        <v>176804653000101</v>
      </c>
      <c r="AI120" s="6">
        <v>2484449.59</v>
      </c>
      <c r="AJ120" s="6">
        <v>2460609.0099999998</v>
      </c>
      <c r="AK120" s="21">
        <f t="shared" si="9"/>
        <v>0.99040407980264145</v>
      </c>
      <c r="AL120" s="33">
        <v>0.99040407980264145</v>
      </c>
      <c r="AM120" s="33">
        <f>+Tabla13[[#This Row],[Columna3]]*$AZ$4</f>
        <v>99.040407980264149</v>
      </c>
      <c r="AN120" s="36" t="str">
        <f>REPT("|",Tabla13[[#This Row],[Columna4]])</f>
        <v>|||||||||||||||||||||||||||||||||||||||||||||||||||||||||||||||||||||||||||||||||||||||||||||||||||</v>
      </c>
      <c r="AO120" s="26" t="str">
        <f t="shared" si="8"/>
        <v>85% a 100%</v>
      </c>
      <c r="AP120" s="6">
        <v>2484449.5900000003</v>
      </c>
      <c r="AQ120" s="6">
        <v>2460609.0100000002</v>
      </c>
      <c r="AR120" s="5" t="s">
        <v>1766</v>
      </c>
      <c r="AS120" s="5" t="s">
        <v>2103</v>
      </c>
      <c r="AT120" s="5" t="s">
        <v>1195</v>
      </c>
      <c r="AU120" s="5" t="s">
        <v>1290</v>
      </c>
      <c r="AV120" s="5" t="s">
        <v>1635</v>
      </c>
      <c r="AW120" s="5" t="s">
        <v>2560</v>
      </c>
      <c r="AX120" s="7">
        <v>44592.668553240699</v>
      </c>
      <c r="AY120" s="10"/>
    </row>
    <row r="121" spans="1:51" s="1" customFormat="1" ht="50" customHeight="1">
      <c r="A121" s="9">
        <v>2021</v>
      </c>
      <c r="B121" s="5" t="s">
        <v>694</v>
      </c>
      <c r="C121" s="5" t="s">
        <v>2780</v>
      </c>
      <c r="D121" s="5" t="s">
        <v>1083</v>
      </c>
      <c r="E121" s="5" t="s">
        <v>2827</v>
      </c>
      <c r="F121" s="5" t="s">
        <v>1631</v>
      </c>
      <c r="G121" s="5" t="s">
        <v>1545</v>
      </c>
      <c r="H121" s="29" t="s">
        <v>2771</v>
      </c>
      <c r="I121" s="5">
        <v>2</v>
      </c>
      <c r="J121" s="4">
        <v>5</v>
      </c>
      <c r="K121" s="5" t="s">
        <v>2602</v>
      </c>
      <c r="L121" s="5" t="s">
        <v>2772</v>
      </c>
      <c r="M121" s="4">
        <v>3</v>
      </c>
      <c r="N121" s="5" t="s">
        <v>532</v>
      </c>
      <c r="O121" s="5" t="s">
        <v>2616</v>
      </c>
      <c r="P121" s="5" t="s">
        <v>314</v>
      </c>
      <c r="Q121" s="6">
        <v>97</v>
      </c>
      <c r="R121" s="6">
        <v>25</v>
      </c>
      <c r="S121" s="6">
        <v>25</v>
      </c>
      <c r="T121" s="6">
        <v>25</v>
      </c>
      <c r="U121" s="6">
        <v>25</v>
      </c>
      <c r="V121" s="6">
        <v>100</v>
      </c>
      <c r="W121" s="6">
        <v>25</v>
      </c>
      <c r="X121" s="6">
        <v>25</v>
      </c>
      <c r="Y121" s="6">
        <v>25</v>
      </c>
      <c r="Z121" s="6">
        <v>25</v>
      </c>
      <c r="AA121" s="6">
        <v>100</v>
      </c>
      <c r="AB121" s="21">
        <f t="shared" si="7"/>
        <v>1</v>
      </c>
      <c r="AC121" s="23">
        <f t="shared" si="10"/>
        <v>1</v>
      </c>
      <c r="AD121" s="34">
        <v>1</v>
      </c>
      <c r="AE121" s="34">
        <v>100</v>
      </c>
      <c r="AF121" s="35" t="str">
        <f>REPT("|",Tabla13[[#This Row],[Columna2]])</f>
        <v>||||||||||||||||||||||||||||||||||||||||||||||||||||||||||||||||||||||||||||||||||||||||||||||||||||</v>
      </c>
      <c r="AG121" s="24" t="str">
        <f t="shared" si="11"/>
        <v>85% a 100%</v>
      </c>
      <c r="AH121" s="26" t="str">
        <f t="shared" si="12"/>
        <v>176804653000155</v>
      </c>
      <c r="AI121" s="6">
        <v>1702526.81</v>
      </c>
      <c r="AJ121" s="6">
        <v>1682051.96</v>
      </c>
      <c r="AK121" s="21">
        <f t="shared" si="9"/>
        <v>0.98797384576869007</v>
      </c>
      <c r="AL121" s="33">
        <v>0.98797384576869007</v>
      </c>
      <c r="AM121" s="33">
        <f>+Tabla13[[#This Row],[Columna3]]*$AZ$4</f>
        <v>98.797384576869007</v>
      </c>
      <c r="AN121" s="36" t="str">
        <f>REPT("|",Tabla13[[#This Row],[Columna4]])</f>
        <v>||||||||||||||||||||||||||||||||||||||||||||||||||||||||||||||||||||||||||||||||||||||||||||||||||</v>
      </c>
      <c r="AO121" s="26" t="str">
        <f t="shared" si="8"/>
        <v>85% a 100%</v>
      </c>
      <c r="AP121" s="6">
        <v>1702526.81</v>
      </c>
      <c r="AQ121" s="6">
        <v>1682051.96</v>
      </c>
      <c r="AR121" s="5" t="s">
        <v>1760</v>
      </c>
      <c r="AS121" s="5" t="s">
        <v>2256</v>
      </c>
      <c r="AT121" s="5" t="s">
        <v>2099</v>
      </c>
      <c r="AU121" s="5" t="s">
        <v>2197</v>
      </c>
      <c r="AV121" s="5" t="s">
        <v>1635</v>
      </c>
      <c r="AW121" s="5" t="s">
        <v>2560</v>
      </c>
      <c r="AX121" s="7">
        <v>44592.669305555602</v>
      </c>
      <c r="AY121" s="10"/>
    </row>
    <row r="122" spans="1:51" s="1" customFormat="1" ht="50" customHeight="1">
      <c r="A122" s="9">
        <v>2021</v>
      </c>
      <c r="B122" s="5" t="s">
        <v>1067</v>
      </c>
      <c r="C122" s="5" t="s">
        <v>2778</v>
      </c>
      <c r="D122" s="5" t="s">
        <v>2040</v>
      </c>
      <c r="E122" s="5" t="s">
        <v>2827</v>
      </c>
      <c r="F122" s="5" t="s">
        <v>2219</v>
      </c>
      <c r="G122" s="5" t="s">
        <v>739</v>
      </c>
      <c r="H122" s="29" t="s">
        <v>2770</v>
      </c>
      <c r="I122" s="5">
        <v>3</v>
      </c>
      <c r="J122" s="4">
        <v>7</v>
      </c>
      <c r="K122" s="5" t="s">
        <v>2274</v>
      </c>
      <c r="L122" s="5" t="s">
        <v>2774</v>
      </c>
      <c r="M122" s="4">
        <v>10</v>
      </c>
      <c r="N122" s="5" t="s">
        <v>561</v>
      </c>
      <c r="O122" s="5" t="s">
        <v>706</v>
      </c>
      <c r="P122" s="5" t="s">
        <v>488</v>
      </c>
      <c r="Q122" s="6">
        <v>97.77</v>
      </c>
      <c r="R122" s="6">
        <v>25</v>
      </c>
      <c r="S122" s="6">
        <v>25</v>
      </c>
      <c r="T122" s="6">
        <v>25</v>
      </c>
      <c r="U122" s="6">
        <v>25</v>
      </c>
      <c r="V122" s="6">
        <v>100</v>
      </c>
      <c r="W122" s="6">
        <v>26.12</v>
      </c>
      <c r="X122" s="6">
        <v>0</v>
      </c>
      <c r="Y122" s="6">
        <v>49.73</v>
      </c>
      <c r="Z122" s="6">
        <v>24.6</v>
      </c>
      <c r="AA122" s="6">
        <v>100.45</v>
      </c>
      <c r="AB122" s="21">
        <f t="shared" si="7"/>
        <v>1.0044999999999999</v>
      </c>
      <c r="AC122" s="23">
        <f t="shared" si="10"/>
        <v>1</v>
      </c>
      <c r="AD122" s="34">
        <v>1</v>
      </c>
      <c r="AE122" s="34">
        <v>100</v>
      </c>
      <c r="AF122" s="35" t="str">
        <f>REPT("|",Tabla13[[#This Row],[Columna2]])</f>
        <v>||||||||||||||||||||||||||||||||||||||||||||||||||||||||||||||||||||||||||||||||||||||||||||||||||||</v>
      </c>
      <c r="AG122" s="24" t="str">
        <f t="shared" si="11"/>
        <v>85% a 100%</v>
      </c>
      <c r="AH122" s="26" t="str">
        <f t="shared" si="12"/>
        <v>176800720000101</v>
      </c>
      <c r="AI122" s="6">
        <v>6727033.9699999997</v>
      </c>
      <c r="AJ122" s="6">
        <v>5026001.2300000004</v>
      </c>
      <c r="AK122" s="21">
        <f t="shared" si="9"/>
        <v>0.74713480746701222</v>
      </c>
      <c r="AL122" s="33">
        <v>0.74713480746701222</v>
      </c>
      <c r="AM122" s="33">
        <f>+Tabla13[[#This Row],[Columna3]]*$AZ$4</f>
        <v>74.713480746701222</v>
      </c>
      <c r="AN122" s="36" t="str">
        <f>REPT("|",Tabla13[[#This Row],[Columna4]])</f>
        <v>||||||||||||||||||||||||||||||||||||||||||||||||||||||||||||||||||||||||||</v>
      </c>
      <c r="AO122" s="26" t="str">
        <f t="shared" si="8"/>
        <v>70% a 84,99%</v>
      </c>
      <c r="AP122" s="6">
        <v>6829146.4700000007</v>
      </c>
      <c r="AQ122" s="6">
        <v>5128113.7299999986</v>
      </c>
      <c r="AR122" s="5" t="s">
        <v>408</v>
      </c>
      <c r="AS122" s="5" t="s">
        <v>631</v>
      </c>
      <c r="AT122" s="5" t="s">
        <v>1648</v>
      </c>
      <c r="AU122" s="5" t="s">
        <v>1937</v>
      </c>
      <c r="AV122" s="5" t="s">
        <v>1398</v>
      </c>
      <c r="AW122" s="5" t="s">
        <v>1972</v>
      </c>
      <c r="AX122" s="7">
        <v>44589.787974537001</v>
      </c>
      <c r="AY122" s="11">
        <v>44585.6164236111</v>
      </c>
    </row>
    <row r="123" spans="1:51" s="1" customFormat="1" ht="50" customHeight="1">
      <c r="A123" s="9">
        <v>2021</v>
      </c>
      <c r="B123" s="5" t="s">
        <v>1067</v>
      </c>
      <c r="C123" s="5" t="s">
        <v>2778</v>
      </c>
      <c r="D123" s="5" t="s">
        <v>2040</v>
      </c>
      <c r="E123" s="5" t="s">
        <v>2827</v>
      </c>
      <c r="F123" s="5" t="s">
        <v>1057</v>
      </c>
      <c r="G123" s="5" t="s">
        <v>118</v>
      </c>
      <c r="H123" s="29" t="s">
        <v>2771</v>
      </c>
      <c r="I123" s="5">
        <v>3</v>
      </c>
      <c r="J123" s="4">
        <v>9</v>
      </c>
      <c r="K123" s="5" t="s">
        <v>2067</v>
      </c>
      <c r="L123" s="5" t="s">
        <v>2774</v>
      </c>
      <c r="M123" s="4">
        <v>10</v>
      </c>
      <c r="N123" s="5" t="s">
        <v>561</v>
      </c>
      <c r="O123" s="5" t="s">
        <v>283</v>
      </c>
      <c r="P123" s="5" t="s">
        <v>1651</v>
      </c>
      <c r="Q123" s="6">
        <v>11136.93</v>
      </c>
      <c r="R123" s="6">
        <v>4100</v>
      </c>
      <c r="S123" s="6">
        <v>4200</v>
      </c>
      <c r="T123" s="6">
        <v>4300</v>
      </c>
      <c r="U123" s="6">
        <v>4700</v>
      </c>
      <c r="V123" s="6">
        <v>17300</v>
      </c>
      <c r="W123" s="6">
        <v>4241.3999999999996</v>
      </c>
      <c r="X123" s="6">
        <v>4254</v>
      </c>
      <c r="Y123" s="6">
        <v>4346.8999999999996</v>
      </c>
      <c r="Z123" s="6">
        <v>4898.2</v>
      </c>
      <c r="AA123" s="6">
        <v>17740.5</v>
      </c>
      <c r="AB123" s="21">
        <f t="shared" si="7"/>
        <v>1.0254624277456648</v>
      </c>
      <c r="AC123" s="23">
        <f t="shared" si="10"/>
        <v>1</v>
      </c>
      <c r="AD123" s="34">
        <v>1</v>
      </c>
      <c r="AE123" s="34">
        <v>100</v>
      </c>
      <c r="AF123" s="35" t="str">
        <f>REPT("|",Tabla13[[#This Row],[Columna2]])</f>
        <v>||||||||||||||||||||||||||||||||||||||||||||||||||||||||||||||||||||||||||||||||||||||||||||||||||||</v>
      </c>
      <c r="AG123" s="24" t="str">
        <f t="shared" si="11"/>
        <v>85% a 100%</v>
      </c>
      <c r="AH123" s="26" t="str">
        <f t="shared" si="12"/>
        <v>176800720000186</v>
      </c>
      <c r="AI123" s="6">
        <v>13137793.9</v>
      </c>
      <c r="AJ123" s="6">
        <v>12119337.57</v>
      </c>
      <c r="AK123" s="21">
        <f t="shared" si="9"/>
        <v>0.92247889274621675</v>
      </c>
      <c r="AL123" s="33">
        <v>0.92247889274621675</v>
      </c>
      <c r="AM123" s="33">
        <f>+Tabla13[[#This Row],[Columna3]]*$AZ$4</f>
        <v>92.24788927462167</v>
      </c>
      <c r="AN123" s="36" t="str">
        <f>REPT("|",Tabla13[[#This Row],[Columna4]])</f>
        <v>||||||||||||||||||||||||||||||||||||||||||||||||||||||||||||||||||||||||||||||||||||||||||||</v>
      </c>
      <c r="AO123" s="26" t="str">
        <f t="shared" si="8"/>
        <v>85% a 100%</v>
      </c>
      <c r="AP123" s="6">
        <v>13035681.399999999</v>
      </c>
      <c r="AQ123" s="6">
        <v>12017225.07</v>
      </c>
      <c r="AR123" s="5" t="s">
        <v>1509</v>
      </c>
      <c r="AS123" s="5" t="s">
        <v>2689</v>
      </c>
      <c r="AT123" s="5" t="s">
        <v>217</v>
      </c>
      <c r="AU123" s="5" t="s">
        <v>1155</v>
      </c>
      <c r="AV123" s="5" t="s">
        <v>1398</v>
      </c>
      <c r="AW123" s="5" t="s">
        <v>1972</v>
      </c>
      <c r="AX123" s="7">
        <v>44589.786759259303</v>
      </c>
      <c r="AY123" s="10"/>
    </row>
    <row r="124" spans="1:51" s="1" customFormat="1" ht="50" customHeight="1">
      <c r="A124" s="9">
        <v>2021</v>
      </c>
      <c r="B124" s="5" t="s">
        <v>1224</v>
      </c>
      <c r="C124" s="5" t="s">
        <v>2780</v>
      </c>
      <c r="D124" s="5" t="s">
        <v>2526</v>
      </c>
      <c r="E124" s="5" t="s">
        <v>2827</v>
      </c>
      <c r="F124" s="5" t="s">
        <v>2219</v>
      </c>
      <c r="G124" s="5" t="s">
        <v>739</v>
      </c>
      <c r="H124" s="29" t="s">
        <v>2770</v>
      </c>
      <c r="I124" s="5">
        <v>3</v>
      </c>
      <c r="J124" s="4">
        <v>7</v>
      </c>
      <c r="K124" s="5" t="s">
        <v>2274</v>
      </c>
      <c r="L124" s="5" t="s">
        <v>2772</v>
      </c>
      <c r="M124" s="4">
        <v>3</v>
      </c>
      <c r="N124" s="5" t="s">
        <v>532</v>
      </c>
      <c r="O124" s="5" t="s">
        <v>706</v>
      </c>
      <c r="P124" s="5" t="s">
        <v>314</v>
      </c>
      <c r="Q124" s="6">
        <v>0</v>
      </c>
      <c r="R124" s="6">
        <v>25</v>
      </c>
      <c r="S124" s="6">
        <v>25</v>
      </c>
      <c r="T124" s="6">
        <v>25</v>
      </c>
      <c r="U124" s="6">
        <v>25</v>
      </c>
      <c r="V124" s="6">
        <v>100</v>
      </c>
      <c r="W124" s="6">
        <v>25</v>
      </c>
      <c r="X124" s="6">
        <v>25</v>
      </c>
      <c r="Y124" s="6">
        <v>25</v>
      </c>
      <c r="Z124" s="6">
        <v>25</v>
      </c>
      <c r="AA124" s="6">
        <v>100</v>
      </c>
      <c r="AB124" s="21">
        <f t="shared" ref="AB124:AB175" si="13">AA124/V124</f>
        <v>1</v>
      </c>
      <c r="AC124" s="23">
        <f t="shared" si="10"/>
        <v>1</v>
      </c>
      <c r="AD124" s="34">
        <v>1</v>
      </c>
      <c r="AE124" s="34">
        <v>100</v>
      </c>
      <c r="AF124" s="35" t="str">
        <f>REPT("|",Tabla13[[#This Row],[Columna2]])</f>
        <v>||||||||||||||||||||||||||||||||||||||||||||||||||||||||||||||||||||||||||||||||||||||||||||||||||||</v>
      </c>
      <c r="AG124" s="24" t="str">
        <f t="shared" si="11"/>
        <v>85% a 100%</v>
      </c>
      <c r="AH124" s="26" t="str">
        <f t="shared" si="12"/>
        <v>176804882000101</v>
      </c>
      <c r="AI124" s="6">
        <v>5354208.1900000004</v>
      </c>
      <c r="AJ124" s="6">
        <v>5330545.8499999996</v>
      </c>
      <c r="AK124" s="21">
        <f t="shared" si="9"/>
        <v>0.99558060890418965</v>
      </c>
      <c r="AL124" s="33">
        <v>0.99558060890418965</v>
      </c>
      <c r="AM124" s="33">
        <f>+Tabla13[[#This Row],[Columna3]]*$AZ$4</f>
        <v>99.558060890418972</v>
      </c>
      <c r="AN124" s="36" t="str">
        <f>REPT("|",Tabla13[[#This Row],[Columna4]])</f>
        <v>|||||||||||||||||||||||||||||||||||||||||||||||||||||||||||||||||||||||||||||||||||||||||||||||||||</v>
      </c>
      <c r="AO124" s="26" t="str">
        <f t="shared" ref="AO124:AO175" si="14">IF(AK124&gt;=85%,"85% a 100%",IF(AND(AK124&gt;=70%,AK124&lt;85%),"70% a 84,99%","0% a 69,99%"))</f>
        <v>85% a 100%</v>
      </c>
      <c r="AP124" s="6">
        <v>13385520.480000004</v>
      </c>
      <c r="AQ124" s="6">
        <v>13326364.630000006</v>
      </c>
      <c r="AR124" s="5" t="s">
        <v>1430</v>
      </c>
      <c r="AS124" s="5" t="s">
        <v>2323</v>
      </c>
      <c r="AT124" s="5" t="s">
        <v>1618</v>
      </c>
      <c r="AU124" s="5" t="s">
        <v>1181</v>
      </c>
      <c r="AV124" s="5" t="s">
        <v>430</v>
      </c>
      <c r="AW124" s="5" t="s">
        <v>959</v>
      </c>
      <c r="AX124" s="7">
        <v>44586.476273148102</v>
      </c>
      <c r="AY124" s="10"/>
    </row>
    <row r="125" spans="1:51" s="1" customFormat="1" ht="50" customHeight="1">
      <c r="A125" s="9">
        <v>2021</v>
      </c>
      <c r="B125" s="5" t="s">
        <v>1224</v>
      </c>
      <c r="C125" s="5" t="s">
        <v>2780</v>
      </c>
      <c r="D125" s="5" t="s">
        <v>2526</v>
      </c>
      <c r="E125" s="5" t="s">
        <v>2827</v>
      </c>
      <c r="F125" s="5" t="s">
        <v>1057</v>
      </c>
      <c r="G125" s="5" t="s">
        <v>118</v>
      </c>
      <c r="H125" s="29" t="s">
        <v>2771</v>
      </c>
      <c r="I125" s="5">
        <v>2</v>
      </c>
      <c r="J125" s="4">
        <v>5</v>
      </c>
      <c r="K125" s="5" t="s">
        <v>2602</v>
      </c>
      <c r="L125" s="5" t="s">
        <v>2772</v>
      </c>
      <c r="M125" s="4">
        <v>3</v>
      </c>
      <c r="N125" s="5" t="s">
        <v>532</v>
      </c>
      <c r="O125" s="5" t="s">
        <v>820</v>
      </c>
      <c r="P125" s="5" t="s">
        <v>1296</v>
      </c>
      <c r="Q125" s="6">
        <v>0</v>
      </c>
      <c r="R125" s="6">
        <v>1</v>
      </c>
      <c r="S125" s="6">
        <v>2</v>
      </c>
      <c r="T125" s="6">
        <v>1</v>
      </c>
      <c r="U125" s="6">
        <v>15</v>
      </c>
      <c r="V125" s="6">
        <v>19</v>
      </c>
      <c r="W125" s="6">
        <v>0</v>
      </c>
      <c r="X125" s="6">
        <v>1</v>
      </c>
      <c r="Y125" s="6">
        <v>1</v>
      </c>
      <c r="Z125" s="6">
        <v>14</v>
      </c>
      <c r="AA125" s="6">
        <v>16</v>
      </c>
      <c r="AB125" s="21">
        <f t="shared" si="13"/>
        <v>0.84210526315789469</v>
      </c>
      <c r="AC125" s="23">
        <f t="shared" si="10"/>
        <v>0.84210526315789469</v>
      </c>
      <c r="AD125" s="34">
        <v>0.84210526315789469</v>
      </c>
      <c r="AE125" s="34">
        <v>84.210526315789465</v>
      </c>
      <c r="AF125" s="35" t="str">
        <f>REPT("|",Tabla13[[#This Row],[Columna2]])</f>
        <v>||||||||||||||||||||||||||||||||||||||||||||||||||||||||||||||||||||||||||||||||||||</v>
      </c>
      <c r="AG125" s="24" t="str">
        <f t="shared" si="11"/>
        <v>70% a 84,99%</v>
      </c>
      <c r="AH125" s="26" t="str">
        <f t="shared" si="12"/>
        <v>176804882000186</v>
      </c>
      <c r="AI125" s="6">
        <v>8031312.29</v>
      </c>
      <c r="AJ125" s="6">
        <v>7995818.7800000003</v>
      </c>
      <c r="AK125" s="21">
        <f t="shared" si="9"/>
        <v>0.99558060890694122</v>
      </c>
      <c r="AL125" s="33">
        <v>0.99558060890694122</v>
      </c>
      <c r="AM125" s="33">
        <f>+Tabla13[[#This Row],[Columna3]]*$AZ$4</f>
        <v>99.558060890694122</v>
      </c>
      <c r="AN125" s="36" t="str">
        <f>REPT("|",Tabla13[[#This Row],[Columna4]])</f>
        <v>|||||||||||||||||||||||||||||||||||||||||||||||||||||||||||||||||||||||||||||||||||||||||||||||||||</v>
      </c>
      <c r="AO125" s="26" t="str">
        <f t="shared" si="14"/>
        <v>85% a 100%</v>
      </c>
      <c r="AP125" s="6">
        <v>0</v>
      </c>
      <c r="AQ125" s="6">
        <v>0</v>
      </c>
      <c r="AR125" s="5" t="s">
        <v>810</v>
      </c>
      <c r="AS125" s="5" t="s">
        <v>2323</v>
      </c>
      <c r="AT125" s="5" t="s">
        <v>964</v>
      </c>
      <c r="AU125" s="5" t="s">
        <v>1261</v>
      </c>
      <c r="AV125" s="5" t="s">
        <v>430</v>
      </c>
      <c r="AW125" s="5" t="s">
        <v>959</v>
      </c>
      <c r="AX125" s="7">
        <v>44586.467685185198</v>
      </c>
      <c r="AY125" s="10"/>
    </row>
    <row r="126" spans="1:51" s="1" customFormat="1" ht="50" customHeight="1">
      <c r="A126" s="9">
        <v>2021</v>
      </c>
      <c r="B126" s="5" t="s">
        <v>1924</v>
      </c>
      <c r="C126" s="5" t="s">
        <v>2780</v>
      </c>
      <c r="D126" s="5" t="s">
        <v>2577</v>
      </c>
      <c r="E126" s="5" t="s">
        <v>2827</v>
      </c>
      <c r="F126" s="5" t="s">
        <v>2219</v>
      </c>
      <c r="G126" s="5" t="s">
        <v>739</v>
      </c>
      <c r="H126" s="29" t="s">
        <v>2770</v>
      </c>
      <c r="I126" s="5">
        <v>3</v>
      </c>
      <c r="J126" s="4">
        <v>7</v>
      </c>
      <c r="K126" s="5" t="s">
        <v>2274</v>
      </c>
      <c r="L126" s="5" t="s">
        <v>2776</v>
      </c>
      <c r="M126" s="4">
        <v>14</v>
      </c>
      <c r="N126" s="5" t="s">
        <v>2573</v>
      </c>
      <c r="O126" s="5" t="s">
        <v>706</v>
      </c>
      <c r="P126" s="5" t="s">
        <v>314</v>
      </c>
      <c r="Q126" s="6">
        <v>0</v>
      </c>
      <c r="R126" s="6">
        <v>25</v>
      </c>
      <c r="S126" s="6">
        <v>25</v>
      </c>
      <c r="T126" s="6">
        <v>25</v>
      </c>
      <c r="U126" s="6">
        <v>25</v>
      </c>
      <c r="V126" s="6">
        <v>100</v>
      </c>
      <c r="W126" s="6">
        <v>25</v>
      </c>
      <c r="X126" s="6">
        <v>25</v>
      </c>
      <c r="Y126" s="6">
        <v>20</v>
      </c>
      <c r="Z126" s="6">
        <v>25</v>
      </c>
      <c r="AA126" s="6">
        <v>95</v>
      </c>
      <c r="AB126" s="21">
        <f t="shared" si="13"/>
        <v>0.95</v>
      </c>
      <c r="AC126" s="23">
        <f t="shared" si="10"/>
        <v>0.95</v>
      </c>
      <c r="AD126" s="34">
        <v>0.95</v>
      </c>
      <c r="AE126" s="34">
        <v>95</v>
      </c>
      <c r="AF126" s="35" t="str">
        <f>REPT("|",Tabla13[[#This Row],[Columna2]])</f>
        <v>|||||||||||||||||||||||||||||||||||||||||||||||||||||||||||||||||||||||||||||||||||||||||||||||</v>
      </c>
      <c r="AG126" s="24" t="str">
        <f t="shared" si="11"/>
        <v>85% a 100%</v>
      </c>
      <c r="AH126" s="26" t="str">
        <f t="shared" si="12"/>
        <v>176818808000101</v>
      </c>
      <c r="AI126" s="6">
        <v>1441114.02</v>
      </c>
      <c r="AJ126" s="6">
        <v>1232541.6299999999</v>
      </c>
      <c r="AK126" s="21">
        <f t="shared" ref="AK126:AK177" si="15">AJ126/AI126</f>
        <v>0.85527002922364181</v>
      </c>
      <c r="AL126" s="33">
        <v>0.85527002922364181</v>
      </c>
      <c r="AM126" s="33">
        <f>+Tabla13[[#This Row],[Columna3]]*$AZ$4</f>
        <v>85.527002922364176</v>
      </c>
      <c r="AN126" s="36" t="str">
        <f>REPT("|",Tabla13[[#This Row],[Columna4]])</f>
        <v>|||||||||||||||||||||||||||||||||||||||||||||||||||||||||||||||||||||||||||||||||||||</v>
      </c>
      <c r="AO126" s="26" t="str">
        <f t="shared" si="14"/>
        <v>85% a 100%</v>
      </c>
      <c r="AP126" s="6">
        <v>1441114.02</v>
      </c>
      <c r="AQ126" s="6">
        <v>1232541.6299999999</v>
      </c>
      <c r="AR126" s="5" t="s">
        <v>784</v>
      </c>
      <c r="AS126" s="5" t="s">
        <v>1357</v>
      </c>
      <c r="AT126" s="5" t="s">
        <v>2640</v>
      </c>
      <c r="AU126" s="5" t="s">
        <v>1529</v>
      </c>
      <c r="AV126" s="5" t="s">
        <v>775</v>
      </c>
      <c r="AW126" s="5" t="s">
        <v>1612</v>
      </c>
      <c r="AX126" s="7">
        <v>44586.371631944399</v>
      </c>
      <c r="AY126" s="10"/>
    </row>
    <row r="127" spans="1:51" s="1" customFormat="1" ht="50" customHeight="1">
      <c r="A127" s="9">
        <v>2021</v>
      </c>
      <c r="B127" s="5" t="s">
        <v>1924</v>
      </c>
      <c r="C127" s="5" t="s">
        <v>2780</v>
      </c>
      <c r="D127" s="5" t="s">
        <v>2577</v>
      </c>
      <c r="E127" s="5" t="s">
        <v>2827</v>
      </c>
      <c r="F127" s="5" t="s">
        <v>1631</v>
      </c>
      <c r="G127" s="5" t="s">
        <v>499</v>
      </c>
      <c r="H127" s="29" t="s">
        <v>2771</v>
      </c>
      <c r="I127" s="5">
        <v>1</v>
      </c>
      <c r="J127" s="4">
        <v>3</v>
      </c>
      <c r="K127" s="5" t="s">
        <v>2229</v>
      </c>
      <c r="L127" s="5" t="s">
        <v>2775</v>
      </c>
      <c r="M127" s="4">
        <v>11</v>
      </c>
      <c r="N127" s="5" t="s">
        <v>2176</v>
      </c>
      <c r="O127" s="5" t="s">
        <v>2276</v>
      </c>
      <c r="P127" s="5" t="s">
        <v>227</v>
      </c>
      <c r="Q127" s="6">
        <v>0</v>
      </c>
      <c r="R127" s="6">
        <v>2</v>
      </c>
      <c r="S127" s="6">
        <v>2</v>
      </c>
      <c r="T127" s="6">
        <v>2</v>
      </c>
      <c r="U127" s="6">
        <v>2</v>
      </c>
      <c r="V127" s="6">
        <v>8</v>
      </c>
      <c r="W127" s="6">
        <v>2</v>
      </c>
      <c r="X127" s="6">
        <v>2</v>
      </c>
      <c r="Y127" s="6">
        <v>2</v>
      </c>
      <c r="Z127" s="6">
        <v>2</v>
      </c>
      <c r="AA127" s="6">
        <v>8</v>
      </c>
      <c r="AB127" s="21">
        <f t="shared" si="13"/>
        <v>1</v>
      </c>
      <c r="AC127" s="23">
        <f t="shared" si="10"/>
        <v>1</v>
      </c>
      <c r="AD127" s="34">
        <v>1</v>
      </c>
      <c r="AE127" s="34">
        <v>100</v>
      </c>
      <c r="AF127" s="35" t="str">
        <f>REPT("|",Tabla13[[#This Row],[Columna2]])</f>
        <v>||||||||||||||||||||||||||||||||||||||||||||||||||||||||||||||||||||||||||||||||||||||||||||||||||||</v>
      </c>
      <c r="AG127" s="24" t="str">
        <f t="shared" si="11"/>
        <v>85% a 100%</v>
      </c>
      <c r="AH127" s="26" t="str">
        <f t="shared" si="12"/>
        <v>176818808000155</v>
      </c>
      <c r="AI127" s="6">
        <v>525</v>
      </c>
      <c r="AJ127" s="6">
        <v>525</v>
      </c>
      <c r="AK127" s="21">
        <f t="shared" si="15"/>
        <v>1</v>
      </c>
      <c r="AL127" s="33">
        <v>1</v>
      </c>
      <c r="AM127" s="33">
        <f>+Tabla13[[#This Row],[Columna3]]*$AZ$4</f>
        <v>100</v>
      </c>
      <c r="AN127" s="36" t="str">
        <f>REPT("|",Tabla13[[#This Row],[Columna4]])</f>
        <v>||||||||||||||||||||||||||||||||||||||||||||||||||||||||||||||||||||||||||||||||||||||||||||||||||||</v>
      </c>
      <c r="AO127" s="26" t="str">
        <f t="shared" si="14"/>
        <v>85% a 100%</v>
      </c>
      <c r="AP127" s="6">
        <v>525</v>
      </c>
      <c r="AQ127" s="6">
        <v>525</v>
      </c>
      <c r="AR127" s="5" t="s">
        <v>2428</v>
      </c>
      <c r="AS127" s="5" t="s">
        <v>1334</v>
      </c>
      <c r="AT127" s="5" t="s">
        <v>588</v>
      </c>
      <c r="AU127" s="5" t="s">
        <v>1621</v>
      </c>
      <c r="AV127" s="5" t="s">
        <v>775</v>
      </c>
      <c r="AW127" s="5" t="s">
        <v>1612</v>
      </c>
      <c r="AX127" s="7">
        <v>44586.371898148202</v>
      </c>
      <c r="AY127" s="10"/>
    </row>
    <row r="128" spans="1:51" s="1" customFormat="1" ht="50" customHeight="1">
      <c r="A128" s="9">
        <v>2021</v>
      </c>
      <c r="B128" s="5" t="s">
        <v>313</v>
      </c>
      <c r="C128" s="5" t="s">
        <v>2781</v>
      </c>
      <c r="D128" s="5" t="s">
        <v>245</v>
      </c>
      <c r="E128" s="5" t="s">
        <v>2827</v>
      </c>
      <c r="F128" s="5" t="s">
        <v>2219</v>
      </c>
      <c r="G128" s="5" t="s">
        <v>739</v>
      </c>
      <c r="H128" s="29" t="s">
        <v>2770</v>
      </c>
      <c r="I128" s="5">
        <v>3</v>
      </c>
      <c r="J128" s="4">
        <v>7</v>
      </c>
      <c r="K128" s="5" t="s">
        <v>2274</v>
      </c>
      <c r="L128" s="5" t="s">
        <v>2773</v>
      </c>
      <c r="M128" s="4">
        <v>6</v>
      </c>
      <c r="N128" s="5" t="s">
        <v>2744</v>
      </c>
      <c r="O128" s="5" t="s">
        <v>706</v>
      </c>
      <c r="P128" s="5" t="s">
        <v>314</v>
      </c>
      <c r="Q128" s="6">
        <v>94.3</v>
      </c>
      <c r="R128" s="6">
        <v>25</v>
      </c>
      <c r="S128" s="6">
        <v>25</v>
      </c>
      <c r="T128" s="6">
        <v>25</v>
      </c>
      <c r="U128" s="6">
        <v>25</v>
      </c>
      <c r="V128" s="6">
        <v>100</v>
      </c>
      <c r="W128" s="6">
        <v>25</v>
      </c>
      <c r="X128" s="6">
        <v>25</v>
      </c>
      <c r="Y128" s="6">
        <v>25</v>
      </c>
      <c r="Z128" s="6">
        <v>25</v>
      </c>
      <c r="AA128" s="6">
        <v>100</v>
      </c>
      <c r="AB128" s="21">
        <f t="shared" si="13"/>
        <v>1</v>
      </c>
      <c r="AC128" s="23">
        <f t="shared" si="10"/>
        <v>1</v>
      </c>
      <c r="AD128" s="34">
        <v>1</v>
      </c>
      <c r="AE128" s="34">
        <v>100</v>
      </c>
      <c r="AF128" s="35" t="str">
        <f>REPT("|",Tabla13[[#This Row],[Columna2]])</f>
        <v>||||||||||||||||||||||||||||||||||||||||||||||||||||||||||||||||||||||||||||||||||||||||||||||||||||</v>
      </c>
      <c r="AG128" s="24" t="str">
        <f t="shared" si="11"/>
        <v>85% a 100%</v>
      </c>
      <c r="AH128" s="26" t="str">
        <f t="shared" si="12"/>
        <v>176816651000101</v>
      </c>
      <c r="AI128" s="6">
        <v>1146428.8799999999</v>
      </c>
      <c r="AJ128" s="6">
        <v>1134141.5900000001</v>
      </c>
      <c r="AK128" s="21">
        <f t="shared" si="15"/>
        <v>0.98928211752655792</v>
      </c>
      <c r="AL128" s="33">
        <v>0.98928211752655792</v>
      </c>
      <c r="AM128" s="33">
        <f>+Tabla13[[#This Row],[Columna3]]*$AZ$4</f>
        <v>98.928211752655798</v>
      </c>
      <c r="AN128" s="36" t="str">
        <f>REPT("|",Tabla13[[#This Row],[Columna4]])</f>
        <v>||||||||||||||||||||||||||||||||||||||||||||||||||||||||||||||||||||||||||||||||||||||||||||||||||</v>
      </c>
      <c r="AO128" s="26" t="str">
        <f t="shared" si="14"/>
        <v>85% a 100%</v>
      </c>
      <c r="AP128" s="6">
        <v>1146428.8799999999</v>
      </c>
      <c r="AQ128" s="6">
        <v>1134141.5900000001</v>
      </c>
      <c r="AR128" s="5" t="s">
        <v>361</v>
      </c>
      <c r="AS128" s="5" t="s">
        <v>2754</v>
      </c>
      <c r="AT128" s="5" t="s">
        <v>2260</v>
      </c>
      <c r="AU128" s="5" t="s">
        <v>1236</v>
      </c>
      <c r="AV128" s="5" t="s">
        <v>1202</v>
      </c>
      <c r="AW128" s="5" t="s">
        <v>1596</v>
      </c>
      <c r="AX128" s="7">
        <v>44580.512581018498</v>
      </c>
      <c r="AY128" s="10"/>
    </row>
    <row r="129" spans="1:51" s="1" customFormat="1" ht="50" customHeight="1">
      <c r="A129" s="9">
        <v>2021</v>
      </c>
      <c r="B129" s="5" t="s">
        <v>346</v>
      </c>
      <c r="C129" s="5" t="s">
        <v>2781</v>
      </c>
      <c r="D129" s="5" t="s">
        <v>2524</v>
      </c>
      <c r="E129" s="5" t="s">
        <v>2827</v>
      </c>
      <c r="F129" s="5" t="s">
        <v>2219</v>
      </c>
      <c r="G129" s="5" t="s">
        <v>739</v>
      </c>
      <c r="H129" s="29" t="s">
        <v>2770</v>
      </c>
      <c r="I129" s="5">
        <v>3</v>
      </c>
      <c r="J129" s="4">
        <v>7</v>
      </c>
      <c r="K129" s="5" t="s">
        <v>2274</v>
      </c>
      <c r="L129" s="5" t="s">
        <v>2772</v>
      </c>
      <c r="M129" s="4">
        <v>3</v>
      </c>
      <c r="N129" s="5" t="s">
        <v>532</v>
      </c>
      <c r="O129" s="5" t="s">
        <v>706</v>
      </c>
      <c r="P129" s="5" t="s">
        <v>314</v>
      </c>
      <c r="Q129" s="6">
        <v>95.01</v>
      </c>
      <c r="R129" s="6">
        <v>25</v>
      </c>
      <c r="S129" s="6">
        <v>25</v>
      </c>
      <c r="T129" s="6">
        <v>25</v>
      </c>
      <c r="U129" s="6">
        <v>25</v>
      </c>
      <c r="V129" s="6">
        <v>100</v>
      </c>
      <c r="W129" s="6">
        <v>22.85</v>
      </c>
      <c r="X129" s="6">
        <v>13.63</v>
      </c>
      <c r="Y129" s="6">
        <v>34.9</v>
      </c>
      <c r="Z129" s="6">
        <v>28.6</v>
      </c>
      <c r="AA129" s="6">
        <v>99.98</v>
      </c>
      <c r="AB129" s="21">
        <f t="shared" si="13"/>
        <v>0.99980000000000002</v>
      </c>
      <c r="AC129" s="23">
        <f t="shared" si="10"/>
        <v>0.99980000000000002</v>
      </c>
      <c r="AD129" s="34">
        <v>0.99980000000000002</v>
      </c>
      <c r="AE129" s="34">
        <v>99.98</v>
      </c>
      <c r="AF129" s="35" t="str">
        <f>REPT("|",Tabla13[[#This Row],[Columna2]])</f>
        <v>|||||||||||||||||||||||||||||||||||||||||||||||||||||||||||||||||||||||||||||||||||||||||||||||||||</v>
      </c>
      <c r="AG129" s="24" t="str">
        <f t="shared" si="11"/>
        <v>85% a 100%</v>
      </c>
      <c r="AH129" s="26" t="str">
        <f t="shared" si="12"/>
        <v>176814926000101</v>
      </c>
      <c r="AI129" s="6">
        <v>1094069.95</v>
      </c>
      <c r="AJ129" s="6">
        <v>1093851.1399999999</v>
      </c>
      <c r="AK129" s="21">
        <f t="shared" si="15"/>
        <v>0.99980000364693311</v>
      </c>
      <c r="AL129" s="33">
        <v>0.99980000364693311</v>
      </c>
      <c r="AM129" s="33">
        <f>+Tabla13[[#This Row],[Columna3]]*$AZ$4</f>
        <v>99.980000364693311</v>
      </c>
      <c r="AN129" s="36" t="str">
        <f>REPT("|",Tabla13[[#This Row],[Columna4]])</f>
        <v>|||||||||||||||||||||||||||||||||||||||||||||||||||||||||||||||||||||||||||||||||||||||||||||||||||</v>
      </c>
      <c r="AO129" s="26" t="str">
        <f t="shared" si="14"/>
        <v>85% a 100%</v>
      </c>
      <c r="AP129" s="6">
        <v>3529257.91</v>
      </c>
      <c r="AQ129" s="6">
        <v>3528654.88</v>
      </c>
      <c r="AR129" s="5" t="s">
        <v>2380</v>
      </c>
      <c r="AS129" s="5" t="s">
        <v>1966</v>
      </c>
      <c r="AT129" s="5" t="s">
        <v>1346</v>
      </c>
      <c r="AU129" s="5" t="s">
        <v>1640</v>
      </c>
      <c r="AV129" s="5" t="s">
        <v>2167</v>
      </c>
      <c r="AW129" s="5" t="s">
        <v>432</v>
      </c>
      <c r="AX129" s="7">
        <v>44586.4430208333</v>
      </c>
      <c r="AY129" s="10"/>
    </row>
    <row r="130" spans="1:51" s="1" customFormat="1" ht="50" customHeight="1">
      <c r="A130" s="9">
        <v>2021</v>
      </c>
      <c r="B130" s="5" t="s">
        <v>346</v>
      </c>
      <c r="C130" s="5" t="s">
        <v>2781</v>
      </c>
      <c r="D130" s="5" t="s">
        <v>2524</v>
      </c>
      <c r="E130" s="5" t="s">
        <v>2827</v>
      </c>
      <c r="F130" s="5" t="s">
        <v>1631</v>
      </c>
      <c r="G130" s="5" t="s">
        <v>1838</v>
      </c>
      <c r="H130" s="29" t="s">
        <v>2771</v>
      </c>
      <c r="I130" s="5">
        <v>2</v>
      </c>
      <c r="J130" s="4">
        <v>4</v>
      </c>
      <c r="K130" s="5" t="s">
        <v>108</v>
      </c>
      <c r="L130" s="5" t="s">
        <v>2772</v>
      </c>
      <c r="M130" s="4">
        <v>3</v>
      </c>
      <c r="N130" s="5" t="s">
        <v>532</v>
      </c>
      <c r="O130" s="5" t="s">
        <v>1913</v>
      </c>
      <c r="P130" s="5" t="s">
        <v>227</v>
      </c>
      <c r="Q130" s="6">
        <v>9998</v>
      </c>
      <c r="R130" s="6">
        <v>2160</v>
      </c>
      <c r="S130" s="6">
        <v>2884</v>
      </c>
      <c r="T130" s="6">
        <v>2799</v>
      </c>
      <c r="U130" s="6">
        <v>2341</v>
      </c>
      <c r="V130" s="6">
        <v>10184</v>
      </c>
      <c r="W130" s="6">
        <v>2263</v>
      </c>
      <c r="X130" s="6">
        <v>3003</v>
      </c>
      <c r="Y130" s="6">
        <v>2680</v>
      </c>
      <c r="Z130" s="6">
        <v>2666</v>
      </c>
      <c r="AA130" s="6">
        <v>10612</v>
      </c>
      <c r="AB130" s="21">
        <f t="shared" si="13"/>
        <v>1.0420267085624508</v>
      </c>
      <c r="AC130" s="23">
        <f t="shared" si="10"/>
        <v>1</v>
      </c>
      <c r="AD130" s="34">
        <v>1</v>
      </c>
      <c r="AE130" s="34">
        <v>100</v>
      </c>
      <c r="AF130" s="35" t="str">
        <f>REPT("|",Tabla13[[#This Row],[Columna2]])</f>
        <v>||||||||||||||||||||||||||||||||||||||||||||||||||||||||||||||||||||||||||||||||||||||||||||||||||||</v>
      </c>
      <c r="AG130" s="24" t="str">
        <f t="shared" si="11"/>
        <v>85% a 100%</v>
      </c>
      <c r="AH130" s="26" t="str">
        <f t="shared" si="12"/>
        <v>176814926000155</v>
      </c>
      <c r="AI130" s="6">
        <v>2435187.96</v>
      </c>
      <c r="AJ130" s="6">
        <v>2434803.7400000002</v>
      </c>
      <c r="AK130" s="21">
        <f t="shared" si="15"/>
        <v>0.99984222162465042</v>
      </c>
      <c r="AL130" s="33">
        <v>0.99984222162465042</v>
      </c>
      <c r="AM130" s="33">
        <f>+Tabla13[[#This Row],[Columna3]]*$AZ$4</f>
        <v>99.984222162465045</v>
      </c>
      <c r="AN130" s="36" t="str">
        <f>REPT("|",Tabla13[[#This Row],[Columna4]])</f>
        <v>|||||||||||||||||||||||||||||||||||||||||||||||||||||||||||||||||||||||||||||||||||||||||||||||||||</v>
      </c>
      <c r="AO130" s="26" t="str">
        <f t="shared" si="14"/>
        <v>85% a 100%</v>
      </c>
      <c r="AP130" s="6">
        <v>0</v>
      </c>
      <c r="AQ130" s="6">
        <v>0</v>
      </c>
      <c r="AR130" s="5" t="s">
        <v>1498</v>
      </c>
      <c r="AS130" s="5" t="s">
        <v>780</v>
      </c>
      <c r="AT130" s="5" t="s">
        <v>448</v>
      </c>
      <c r="AU130" s="5" t="s">
        <v>482</v>
      </c>
      <c r="AV130" s="5" t="s">
        <v>2167</v>
      </c>
      <c r="AW130" s="5" t="s">
        <v>432</v>
      </c>
      <c r="AX130" s="7">
        <v>44586.441608796304</v>
      </c>
      <c r="AY130" s="10"/>
    </row>
    <row r="131" spans="1:51" s="1" customFormat="1" ht="50" customHeight="1">
      <c r="A131" s="9">
        <v>2021</v>
      </c>
      <c r="B131" s="5" t="s">
        <v>1369</v>
      </c>
      <c r="C131" s="5" t="s">
        <v>2782</v>
      </c>
      <c r="D131" s="5" t="s">
        <v>2194</v>
      </c>
      <c r="E131" s="5" t="s">
        <v>2827</v>
      </c>
      <c r="F131" s="5" t="s">
        <v>2219</v>
      </c>
      <c r="G131" s="5" t="s">
        <v>739</v>
      </c>
      <c r="H131" s="29" t="s">
        <v>2770</v>
      </c>
      <c r="I131" s="5">
        <v>3</v>
      </c>
      <c r="J131" s="4">
        <v>7</v>
      </c>
      <c r="K131" s="5" t="s">
        <v>2274</v>
      </c>
      <c r="L131" s="5" t="s">
        <v>2776</v>
      </c>
      <c r="M131" s="4">
        <v>14</v>
      </c>
      <c r="N131" s="5" t="s">
        <v>2573</v>
      </c>
      <c r="O131" s="5" t="s">
        <v>706</v>
      </c>
      <c r="P131" s="5" t="s">
        <v>314</v>
      </c>
      <c r="Q131" s="6">
        <v>0</v>
      </c>
      <c r="R131" s="6">
        <v>25</v>
      </c>
      <c r="S131" s="6">
        <v>25</v>
      </c>
      <c r="T131" s="6">
        <v>25</v>
      </c>
      <c r="U131" s="6">
        <v>25</v>
      </c>
      <c r="V131" s="6">
        <v>100</v>
      </c>
      <c r="W131" s="6">
        <v>25</v>
      </c>
      <c r="X131" s="6">
        <v>25</v>
      </c>
      <c r="Y131" s="6">
        <v>25</v>
      </c>
      <c r="Z131" s="6">
        <v>25</v>
      </c>
      <c r="AA131" s="6">
        <v>100</v>
      </c>
      <c r="AB131" s="21">
        <f t="shared" si="13"/>
        <v>1</v>
      </c>
      <c r="AC131" s="23">
        <f t="shared" si="10"/>
        <v>1</v>
      </c>
      <c r="AD131" s="34">
        <v>1</v>
      </c>
      <c r="AE131" s="34">
        <v>100</v>
      </c>
      <c r="AF131" s="35" t="str">
        <f>REPT("|",Tabla13[[#This Row],[Columna2]])</f>
        <v>||||||||||||||||||||||||||||||||||||||||||||||||||||||||||||||||||||||||||||||||||||||||||||||||||||</v>
      </c>
      <c r="AG131" s="24" t="str">
        <f t="shared" si="11"/>
        <v>85% a 100%</v>
      </c>
      <c r="AH131" s="26" t="str">
        <f t="shared" si="12"/>
        <v>176803827000101</v>
      </c>
      <c r="AI131" s="6">
        <v>3474510.58</v>
      </c>
      <c r="AJ131" s="6">
        <v>3436979.9</v>
      </c>
      <c r="AK131" s="21">
        <f t="shared" si="15"/>
        <v>0.98919828299961599</v>
      </c>
      <c r="AL131" s="33">
        <v>0.98919828299961599</v>
      </c>
      <c r="AM131" s="33">
        <f>+Tabla13[[#This Row],[Columna3]]*$AZ$4</f>
        <v>98.919828299961594</v>
      </c>
      <c r="AN131" s="36" t="str">
        <f>REPT("|",Tabla13[[#This Row],[Columna4]])</f>
        <v>||||||||||||||||||||||||||||||||||||||||||||||||||||||||||||||||||||||||||||||||||||||||||||||||||</v>
      </c>
      <c r="AO131" s="26" t="str">
        <f t="shared" si="14"/>
        <v>85% a 100%</v>
      </c>
      <c r="AP131" s="6">
        <v>3474510.5800000005</v>
      </c>
      <c r="AQ131" s="6">
        <v>3436979.9000000008</v>
      </c>
      <c r="AR131" s="5" t="s">
        <v>16</v>
      </c>
      <c r="AS131" s="5" t="s">
        <v>1097</v>
      </c>
      <c r="AT131" s="5" t="s">
        <v>1765</v>
      </c>
      <c r="AU131" s="5" t="s">
        <v>1540</v>
      </c>
      <c r="AV131" s="5" t="s">
        <v>1102</v>
      </c>
      <c r="AW131" s="5" t="s">
        <v>309</v>
      </c>
      <c r="AX131" s="7">
        <v>44589.348009259302</v>
      </c>
      <c r="AY131" s="10"/>
    </row>
    <row r="132" spans="1:51" s="1" customFormat="1" ht="50" customHeight="1">
      <c r="A132" s="9">
        <v>2021</v>
      </c>
      <c r="B132" s="5" t="s">
        <v>1369</v>
      </c>
      <c r="C132" s="5" t="s">
        <v>2782</v>
      </c>
      <c r="D132" s="5" t="s">
        <v>2194</v>
      </c>
      <c r="E132" s="5" t="s">
        <v>2827</v>
      </c>
      <c r="F132" s="5" t="s">
        <v>1631</v>
      </c>
      <c r="G132" s="5" t="s">
        <v>2061</v>
      </c>
      <c r="H132" s="29" t="s">
        <v>2771</v>
      </c>
      <c r="I132" s="5">
        <v>3</v>
      </c>
      <c r="J132" s="4">
        <v>7</v>
      </c>
      <c r="K132" s="5" t="s">
        <v>2274</v>
      </c>
      <c r="L132" s="5" t="s">
        <v>2776</v>
      </c>
      <c r="M132" s="4">
        <v>14</v>
      </c>
      <c r="N132" s="5" t="s">
        <v>2573</v>
      </c>
      <c r="O132" s="5" t="s">
        <v>962</v>
      </c>
      <c r="P132" s="5" t="s">
        <v>227</v>
      </c>
      <c r="Q132" s="6">
        <v>0</v>
      </c>
      <c r="R132" s="6">
        <v>26</v>
      </c>
      <c r="S132" s="6">
        <v>36</v>
      </c>
      <c r="T132" s="6">
        <v>27</v>
      </c>
      <c r="U132" s="6">
        <v>32</v>
      </c>
      <c r="V132" s="6">
        <v>121</v>
      </c>
      <c r="W132" s="6">
        <v>22</v>
      </c>
      <c r="X132" s="6">
        <v>30</v>
      </c>
      <c r="Y132" s="6">
        <v>19</v>
      </c>
      <c r="Z132" s="6">
        <v>26</v>
      </c>
      <c r="AA132" s="6">
        <v>97</v>
      </c>
      <c r="AB132" s="21">
        <f t="shared" si="13"/>
        <v>0.80165289256198347</v>
      </c>
      <c r="AC132" s="23">
        <f t="shared" ref="AC132:AC195" si="16">IF(AB132&gt;=100%,1,AB132)</f>
        <v>0.80165289256198347</v>
      </c>
      <c r="AD132" s="34">
        <v>0.80165289256198347</v>
      </c>
      <c r="AE132" s="34">
        <v>80.165289256198349</v>
      </c>
      <c r="AF132" s="35" t="str">
        <f>REPT("|",Tabla13[[#This Row],[Columna2]])</f>
        <v>||||||||||||||||||||||||||||||||||||||||||||||||||||||||||||||||||||||||||||||||</v>
      </c>
      <c r="AG132" s="24" t="str">
        <f t="shared" ref="AG132:AG195" si="17">IF(AB132&gt;=85%,"85% a 100%",IF(AND(AB132&gt;=70%,AB132&lt;85%),"70% a 84,99%","0% a 69,99%"))</f>
        <v>70% a 84,99%</v>
      </c>
      <c r="AH132" s="26" t="str">
        <f t="shared" ref="AH132:AH195" si="18">CONCATENATE(B132,F132)</f>
        <v>176803827000155</v>
      </c>
      <c r="AI132" s="6">
        <v>8931763.3300000001</v>
      </c>
      <c r="AJ132" s="6">
        <v>8869796.8100000005</v>
      </c>
      <c r="AK132" s="21">
        <f t="shared" si="15"/>
        <v>0.993062229963946</v>
      </c>
      <c r="AL132" s="33">
        <v>0.993062229963946</v>
      </c>
      <c r="AM132" s="33">
        <f>+Tabla13[[#This Row],[Columna3]]*$AZ$4</f>
        <v>99.306222996394595</v>
      </c>
      <c r="AN132" s="36" t="str">
        <f>REPT("|",Tabla13[[#This Row],[Columna4]])</f>
        <v>|||||||||||||||||||||||||||||||||||||||||||||||||||||||||||||||||||||||||||||||||||||||||||||||||||</v>
      </c>
      <c r="AO132" s="26" t="str">
        <f t="shared" si="14"/>
        <v>85% a 100%</v>
      </c>
      <c r="AP132" s="6">
        <v>8931763.3300000001</v>
      </c>
      <c r="AQ132" s="6">
        <v>8869796.8100000005</v>
      </c>
      <c r="AR132" s="5" t="s">
        <v>1846</v>
      </c>
      <c r="AS132" s="5" t="s">
        <v>1306</v>
      </c>
      <c r="AT132" s="5" t="s">
        <v>1656</v>
      </c>
      <c r="AU132" s="5" t="s">
        <v>1662</v>
      </c>
      <c r="AV132" s="5" t="s">
        <v>1102</v>
      </c>
      <c r="AW132" s="5" t="s">
        <v>309</v>
      </c>
      <c r="AX132" s="7">
        <v>44589.350775462997</v>
      </c>
      <c r="AY132" s="10"/>
    </row>
    <row r="133" spans="1:51" s="1" customFormat="1" ht="50" customHeight="1">
      <c r="A133" s="9">
        <v>2021</v>
      </c>
      <c r="B133" s="5" t="s">
        <v>1094</v>
      </c>
      <c r="C133" s="5" t="s">
        <v>2777</v>
      </c>
      <c r="D133" s="5" t="s">
        <v>2699</v>
      </c>
      <c r="E133" s="5" t="s">
        <v>2827</v>
      </c>
      <c r="F133" s="5" t="s">
        <v>2219</v>
      </c>
      <c r="G133" s="5" t="s">
        <v>739</v>
      </c>
      <c r="H133" s="29" t="s">
        <v>2770</v>
      </c>
      <c r="I133" s="5">
        <v>3</v>
      </c>
      <c r="J133" s="4">
        <v>7</v>
      </c>
      <c r="K133" s="5" t="s">
        <v>2274</v>
      </c>
      <c r="L133" s="5" t="s">
        <v>2776</v>
      </c>
      <c r="M133" s="4">
        <v>14</v>
      </c>
      <c r="N133" s="5" t="s">
        <v>2573</v>
      </c>
      <c r="O133" s="5" t="s">
        <v>719</v>
      </c>
      <c r="P133" s="5" t="s">
        <v>314</v>
      </c>
      <c r="Q133" s="6">
        <v>1</v>
      </c>
      <c r="R133" s="6">
        <v>25</v>
      </c>
      <c r="S133" s="6">
        <v>25</v>
      </c>
      <c r="T133" s="6">
        <v>25</v>
      </c>
      <c r="U133" s="6">
        <v>25</v>
      </c>
      <c r="V133" s="6">
        <v>100</v>
      </c>
      <c r="W133" s="6">
        <v>25</v>
      </c>
      <c r="X133" s="6">
        <v>25</v>
      </c>
      <c r="Y133" s="6">
        <v>25</v>
      </c>
      <c r="Z133" s="6">
        <v>25</v>
      </c>
      <c r="AA133" s="6">
        <v>100</v>
      </c>
      <c r="AB133" s="21">
        <f t="shared" si="13"/>
        <v>1</v>
      </c>
      <c r="AC133" s="23">
        <f t="shared" si="16"/>
        <v>1</v>
      </c>
      <c r="AD133" s="34">
        <v>1</v>
      </c>
      <c r="AE133" s="34">
        <v>100</v>
      </c>
      <c r="AF133" s="35" t="str">
        <f>REPT("|",Tabla13[[#This Row],[Columna2]])</f>
        <v>||||||||||||||||||||||||||||||||||||||||||||||||||||||||||||||||||||||||||||||||||||||||||||||||||||</v>
      </c>
      <c r="AG133" s="24" t="str">
        <f t="shared" si="17"/>
        <v>85% a 100%</v>
      </c>
      <c r="AH133" s="26" t="str">
        <f t="shared" si="18"/>
        <v>176816678000101</v>
      </c>
      <c r="AI133" s="6">
        <v>1069238.1499999999</v>
      </c>
      <c r="AJ133" s="6">
        <v>1065503.43</v>
      </c>
      <c r="AK133" s="21">
        <f t="shared" si="15"/>
        <v>0.99650712051379764</v>
      </c>
      <c r="AL133" s="33">
        <v>0.99650712051379764</v>
      </c>
      <c r="AM133" s="33">
        <f>+Tabla13[[#This Row],[Columna3]]*$AZ$4</f>
        <v>99.65071205137977</v>
      </c>
      <c r="AN133" s="36" t="str">
        <f>REPT("|",Tabla13[[#This Row],[Columna4]])</f>
        <v>|||||||||||||||||||||||||||||||||||||||||||||||||||||||||||||||||||||||||||||||||||||||||||||||||||</v>
      </c>
      <c r="AO133" s="26" t="str">
        <f t="shared" si="14"/>
        <v>85% a 100%</v>
      </c>
      <c r="AP133" s="6">
        <v>1069238.1499999999</v>
      </c>
      <c r="AQ133" s="6">
        <v>1065503.4299999997</v>
      </c>
      <c r="AR133" s="5" t="s">
        <v>662</v>
      </c>
      <c r="AS133" s="5" t="s">
        <v>124</v>
      </c>
      <c r="AT133" s="5" t="s">
        <v>2743</v>
      </c>
      <c r="AU133" s="5" t="s">
        <v>2749</v>
      </c>
      <c r="AV133" s="5" t="s">
        <v>1925</v>
      </c>
      <c r="AW133" s="5" t="s">
        <v>1623</v>
      </c>
      <c r="AX133" s="7">
        <v>44587.617662037002</v>
      </c>
      <c r="AY133" s="10"/>
    </row>
    <row r="134" spans="1:51" s="1" customFormat="1" ht="50" customHeight="1">
      <c r="A134" s="9">
        <v>2021</v>
      </c>
      <c r="B134" s="5" t="s">
        <v>1094</v>
      </c>
      <c r="C134" s="5" t="s">
        <v>2777</v>
      </c>
      <c r="D134" s="5" t="s">
        <v>2699</v>
      </c>
      <c r="E134" s="5" t="s">
        <v>2827</v>
      </c>
      <c r="F134" s="5" t="s">
        <v>1631</v>
      </c>
      <c r="G134" s="5" t="s">
        <v>2360</v>
      </c>
      <c r="H134" s="29" t="s">
        <v>2771</v>
      </c>
      <c r="I134" s="5">
        <v>1</v>
      </c>
      <c r="J134" s="4">
        <v>1</v>
      </c>
      <c r="K134" s="5" t="s">
        <v>55</v>
      </c>
      <c r="L134" s="5" t="s">
        <v>2773</v>
      </c>
      <c r="M134" s="4">
        <v>7</v>
      </c>
      <c r="N134" s="5" t="s">
        <v>1817</v>
      </c>
      <c r="O134" s="5" t="s">
        <v>2282</v>
      </c>
      <c r="P134" s="5" t="s">
        <v>314</v>
      </c>
      <c r="Q134" s="6">
        <v>1</v>
      </c>
      <c r="R134" s="6">
        <v>25</v>
      </c>
      <c r="S134" s="6">
        <v>25</v>
      </c>
      <c r="T134" s="6">
        <v>25</v>
      </c>
      <c r="U134" s="6">
        <v>25</v>
      </c>
      <c r="V134" s="6">
        <v>100</v>
      </c>
      <c r="W134" s="6">
        <v>25</v>
      </c>
      <c r="X134" s="6">
        <v>25</v>
      </c>
      <c r="Y134" s="6">
        <v>25</v>
      </c>
      <c r="Z134" s="6">
        <v>25</v>
      </c>
      <c r="AA134" s="6">
        <v>100</v>
      </c>
      <c r="AB134" s="21">
        <f t="shared" si="13"/>
        <v>1</v>
      </c>
      <c r="AC134" s="23">
        <f t="shared" si="16"/>
        <v>1</v>
      </c>
      <c r="AD134" s="34">
        <v>1</v>
      </c>
      <c r="AE134" s="34">
        <v>100</v>
      </c>
      <c r="AF134" s="35" t="str">
        <f>REPT("|",Tabla13[[#This Row],[Columna2]])</f>
        <v>||||||||||||||||||||||||||||||||||||||||||||||||||||||||||||||||||||||||||||||||||||||||||||||||||||</v>
      </c>
      <c r="AG134" s="24" t="str">
        <f t="shared" si="17"/>
        <v>85% a 100%</v>
      </c>
      <c r="AH134" s="26" t="str">
        <f t="shared" si="18"/>
        <v>176816678000155</v>
      </c>
      <c r="AI134" s="6">
        <v>1267604.3799999999</v>
      </c>
      <c r="AJ134" s="6">
        <v>1267603.3799999999</v>
      </c>
      <c r="AK134" s="21">
        <f t="shared" si="15"/>
        <v>0.99999921111033085</v>
      </c>
      <c r="AL134" s="33">
        <v>0.99999921111033085</v>
      </c>
      <c r="AM134" s="33">
        <f>+Tabla13[[#This Row],[Columna3]]*$AZ$4</f>
        <v>99.999921111033089</v>
      </c>
      <c r="AN134" s="36" t="str">
        <f>REPT("|",Tabla13[[#This Row],[Columna4]])</f>
        <v>|||||||||||||||||||||||||||||||||||||||||||||||||||||||||||||||||||||||||||||||||||||||||||||||||||</v>
      </c>
      <c r="AO134" s="26" t="str">
        <f t="shared" si="14"/>
        <v>85% a 100%</v>
      </c>
      <c r="AP134" s="6">
        <v>1267604.3800000004</v>
      </c>
      <c r="AQ134" s="6">
        <v>1267603.3800000004</v>
      </c>
      <c r="AR134" s="5" t="s">
        <v>2215</v>
      </c>
      <c r="AS134" s="5" t="s">
        <v>2727</v>
      </c>
      <c r="AT134" s="5" t="s">
        <v>1375</v>
      </c>
      <c r="AU134" s="5" t="s">
        <v>1468</v>
      </c>
      <c r="AV134" s="5" t="s">
        <v>1925</v>
      </c>
      <c r="AW134" s="5" t="s">
        <v>1623</v>
      </c>
      <c r="AX134" s="7">
        <v>44587.617442129602</v>
      </c>
      <c r="AY134" s="10"/>
    </row>
    <row r="135" spans="1:51" s="1" customFormat="1" ht="50" customHeight="1">
      <c r="A135" s="9">
        <v>2021</v>
      </c>
      <c r="B135" s="5" t="s">
        <v>2224</v>
      </c>
      <c r="C135" s="5" t="s">
        <v>2781</v>
      </c>
      <c r="D135" s="5" t="s">
        <v>1601</v>
      </c>
      <c r="E135" s="5" t="s">
        <v>2835</v>
      </c>
      <c r="F135" s="5" t="s">
        <v>2219</v>
      </c>
      <c r="G135" s="5" t="s">
        <v>739</v>
      </c>
      <c r="H135" s="29" t="s">
        <v>2770</v>
      </c>
      <c r="I135" s="5">
        <v>3</v>
      </c>
      <c r="J135" s="4">
        <v>7</v>
      </c>
      <c r="K135" s="5" t="s">
        <v>2274</v>
      </c>
      <c r="L135" s="5" t="s">
        <v>2773</v>
      </c>
      <c r="M135" s="4">
        <v>6</v>
      </c>
      <c r="N135" s="5" t="s">
        <v>2744</v>
      </c>
      <c r="O135" s="5" t="s">
        <v>706</v>
      </c>
      <c r="P135" s="5" t="s">
        <v>314</v>
      </c>
      <c r="Q135" s="6">
        <v>89.37</v>
      </c>
      <c r="R135" s="6">
        <v>0.25</v>
      </c>
      <c r="S135" s="6">
        <v>0.25</v>
      </c>
      <c r="T135" s="6">
        <v>0.25</v>
      </c>
      <c r="U135" s="6">
        <v>0.25</v>
      </c>
      <c r="V135" s="6">
        <v>1</v>
      </c>
      <c r="W135" s="6">
        <v>0.16</v>
      </c>
      <c r="X135" s="6">
        <v>0.25</v>
      </c>
      <c r="Y135" s="6">
        <v>0.23</v>
      </c>
      <c r="Z135" s="6">
        <v>0.3</v>
      </c>
      <c r="AA135" s="6">
        <v>0.94</v>
      </c>
      <c r="AB135" s="21">
        <f t="shared" si="13"/>
        <v>0.94</v>
      </c>
      <c r="AC135" s="23">
        <f t="shared" si="16"/>
        <v>0.94</v>
      </c>
      <c r="AD135" s="34">
        <v>0.94</v>
      </c>
      <c r="AE135" s="34">
        <v>94</v>
      </c>
      <c r="AF135" s="35" t="str">
        <f>REPT("|",Tabla13[[#This Row],[Columna2]])</f>
        <v>||||||||||||||||||||||||||||||||||||||||||||||||||||||||||||||||||||||||||||||||||||||||||||||</v>
      </c>
      <c r="AG135" s="24" t="str">
        <f t="shared" si="17"/>
        <v>85% a 100%</v>
      </c>
      <c r="AH135" s="26" t="str">
        <f t="shared" si="18"/>
        <v>096859554000101</v>
      </c>
      <c r="AI135" s="6">
        <v>5115105.58</v>
      </c>
      <c r="AJ135" s="6">
        <v>4847440.82</v>
      </c>
      <c r="AK135" s="21">
        <f t="shared" si="15"/>
        <v>0.94767170377742238</v>
      </c>
      <c r="AL135" s="33">
        <v>0.94767170377742238</v>
      </c>
      <c r="AM135" s="33">
        <f>+Tabla13[[#This Row],[Columna3]]*$AZ$4</f>
        <v>94.767170377742232</v>
      </c>
      <c r="AN135" s="36" t="str">
        <f>REPT("|",Tabla13[[#This Row],[Columna4]])</f>
        <v>||||||||||||||||||||||||||||||||||||||||||||||||||||||||||||||||||||||||||||||||||||||||||||||</v>
      </c>
      <c r="AO135" s="26" t="str">
        <f t="shared" si="14"/>
        <v>85% a 100%</v>
      </c>
      <c r="AP135" s="6">
        <v>7517029.5500000007</v>
      </c>
      <c r="AQ135" s="6">
        <v>7089682.0200000005</v>
      </c>
      <c r="AR135" s="5" t="s">
        <v>2519</v>
      </c>
      <c r="AS135" s="5" t="s">
        <v>1908</v>
      </c>
      <c r="AT135" s="5" t="s">
        <v>1616</v>
      </c>
      <c r="AU135" s="5" t="s">
        <v>2728</v>
      </c>
      <c r="AV135" s="5" t="s">
        <v>831</v>
      </c>
      <c r="AW135" s="5" t="s">
        <v>87</v>
      </c>
      <c r="AX135" s="7">
        <v>44589.645023148201</v>
      </c>
      <c r="AY135" s="10"/>
    </row>
    <row r="136" spans="1:51" s="1" customFormat="1" ht="50" customHeight="1">
      <c r="A136" s="9">
        <v>2021</v>
      </c>
      <c r="B136" s="5" t="s">
        <v>2224</v>
      </c>
      <c r="C136" s="5" t="s">
        <v>2781</v>
      </c>
      <c r="D136" s="5" t="s">
        <v>1601</v>
      </c>
      <c r="E136" s="5" t="s">
        <v>2835</v>
      </c>
      <c r="F136" s="5" t="s">
        <v>1631</v>
      </c>
      <c r="G136" s="5" t="s">
        <v>2726</v>
      </c>
      <c r="H136" s="29" t="s">
        <v>2771</v>
      </c>
      <c r="I136" s="5">
        <v>1</v>
      </c>
      <c r="J136" s="4">
        <v>1</v>
      </c>
      <c r="K136" s="5" t="s">
        <v>55</v>
      </c>
      <c r="L136" s="5" t="s">
        <v>2773</v>
      </c>
      <c r="M136" s="4">
        <v>6</v>
      </c>
      <c r="N136" s="5" t="s">
        <v>2744</v>
      </c>
      <c r="O136" s="5" t="s">
        <v>80</v>
      </c>
      <c r="P136" s="5" t="s">
        <v>227</v>
      </c>
      <c r="Q136" s="6">
        <v>0</v>
      </c>
      <c r="R136" s="6">
        <v>281433</v>
      </c>
      <c r="S136" s="6">
        <v>281053</v>
      </c>
      <c r="T136" s="6">
        <v>280642</v>
      </c>
      <c r="U136" s="6">
        <v>279992</v>
      </c>
      <c r="V136" s="6">
        <v>1123120</v>
      </c>
      <c r="W136" s="6">
        <v>700043</v>
      </c>
      <c r="X136" s="6">
        <v>527568</v>
      </c>
      <c r="Y136" s="6">
        <v>24286</v>
      </c>
      <c r="Z136" s="6">
        <v>149675</v>
      </c>
      <c r="AA136" s="6">
        <v>1401572</v>
      </c>
      <c r="AB136" s="21">
        <f t="shared" si="13"/>
        <v>1.2479272027922217</v>
      </c>
      <c r="AC136" s="23">
        <f t="shared" si="16"/>
        <v>1</v>
      </c>
      <c r="AD136" s="34">
        <v>1</v>
      </c>
      <c r="AE136" s="34">
        <v>100</v>
      </c>
      <c r="AF136" s="35" t="str">
        <f>REPT("|",Tabla13[[#This Row],[Columna2]])</f>
        <v>||||||||||||||||||||||||||||||||||||||||||||||||||||||||||||||||||||||||||||||||||||||||||||||||||||</v>
      </c>
      <c r="AG136" s="24" t="str">
        <f t="shared" si="17"/>
        <v>85% a 100%</v>
      </c>
      <c r="AH136" s="26" t="str">
        <f t="shared" si="18"/>
        <v>096859554000155</v>
      </c>
      <c r="AI136" s="6">
        <v>4225821.2300000004</v>
      </c>
      <c r="AJ136" s="6">
        <v>3752973.46</v>
      </c>
      <c r="AK136" s="21">
        <f t="shared" si="15"/>
        <v>0.8881051174992558</v>
      </c>
      <c r="AL136" s="33">
        <v>0.8881051174992558</v>
      </c>
      <c r="AM136" s="33">
        <f>+Tabla13[[#This Row],[Columna3]]*$AZ$4</f>
        <v>88.810511749925581</v>
      </c>
      <c r="AN136" s="36" t="str">
        <f>REPT("|",Tabla13[[#This Row],[Columna4]])</f>
        <v>||||||||||||||||||||||||||||||||||||||||||||||||||||||||||||||||||||||||||||||||||||||||</v>
      </c>
      <c r="AO136" s="26" t="str">
        <f t="shared" si="14"/>
        <v>85% a 100%</v>
      </c>
      <c r="AP136" s="6">
        <v>2125991.4</v>
      </c>
      <c r="AQ136" s="6">
        <v>1793033.8399999999</v>
      </c>
      <c r="AR136" s="5" t="s">
        <v>526</v>
      </c>
      <c r="AS136" s="5" t="s">
        <v>1683</v>
      </c>
      <c r="AT136" s="5" t="s">
        <v>963</v>
      </c>
      <c r="AU136" s="5" t="s">
        <v>1349</v>
      </c>
      <c r="AV136" s="5" t="s">
        <v>831</v>
      </c>
      <c r="AW136" s="5" t="s">
        <v>87</v>
      </c>
      <c r="AX136" s="7">
        <v>44589.650115740696</v>
      </c>
      <c r="AY136" s="10"/>
    </row>
    <row r="137" spans="1:51" s="1" customFormat="1" ht="50" customHeight="1">
      <c r="A137" s="9">
        <v>2021</v>
      </c>
      <c r="B137" s="5" t="s">
        <v>2224</v>
      </c>
      <c r="C137" s="5" t="s">
        <v>2781</v>
      </c>
      <c r="D137" s="5" t="s">
        <v>1601</v>
      </c>
      <c r="E137" s="5" t="s">
        <v>2835</v>
      </c>
      <c r="F137" s="5" t="s">
        <v>1057</v>
      </c>
      <c r="G137" s="5" t="s">
        <v>180</v>
      </c>
      <c r="H137" s="29" t="s">
        <v>2771</v>
      </c>
      <c r="I137" s="5">
        <v>1</v>
      </c>
      <c r="J137" s="4">
        <v>1</v>
      </c>
      <c r="K137" s="5" t="s">
        <v>55</v>
      </c>
      <c r="L137" s="5" t="s">
        <v>2773</v>
      </c>
      <c r="M137" s="4">
        <v>6</v>
      </c>
      <c r="N137" s="5" t="s">
        <v>2744</v>
      </c>
      <c r="O137" s="5" t="s">
        <v>2424</v>
      </c>
      <c r="P137" s="5" t="s">
        <v>227</v>
      </c>
      <c r="Q137" s="6">
        <v>6</v>
      </c>
      <c r="R137" s="6">
        <v>1</v>
      </c>
      <c r="S137" s="6">
        <v>1</v>
      </c>
      <c r="T137" s="6">
        <v>1</v>
      </c>
      <c r="U137" s="6">
        <v>2</v>
      </c>
      <c r="V137" s="6">
        <v>5</v>
      </c>
      <c r="W137" s="6">
        <v>1</v>
      </c>
      <c r="X137" s="6">
        <v>2</v>
      </c>
      <c r="Y137" s="6">
        <v>1</v>
      </c>
      <c r="Z137" s="6">
        <v>2</v>
      </c>
      <c r="AA137" s="6">
        <v>6</v>
      </c>
      <c r="AB137" s="21">
        <f t="shared" si="13"/>
        <v>1.2</v>
      </c>
      <c r="AC137" s="23">
        <f t="shared" si="16"/>
        <v>1</v>
      </c>
      <c r="AD137" s="34">
        <v>1</v>
      </c>
      <c r="AE137" s="34">
        <v>100</v>
      </c>
      <c r="AF137" s="35" t="str">
        <f>REPT("|",Tabla13[[#This Row],[Columna2]])</f>
        <v>||||||||||||||||||||||||||||||||||||||||||||||||||||||||||||||||||||||||||||||||||||||||||||||||||||</v>
      </c>
      <c r="AG137" s="24" t="str">
        <f t="shared" si="17"/>
        <v>85% a 100%</v>
      </c>
      <c r="AH137" s="26" t="str">
        <f t="shared" si="18"/>
        <v>096859554000186</v>
      </c>
      <c r="AI137" s="6">
        <v>352985.56</v>
      </c>
      <c r="AJ137" s="6">
        <v>330521.15000000002</v>
      </c>
      <c r="AK137" s="21">
        <f t="shared" si="15"/>
        <v>0.93635884142116188</v>
      </c>
      <c r="AL137" s="33">
        <v>0.93635884142116188</v>
      </c>
      <c r="AM137" s="33">
        <f>+Tabla13[[#This Row],[Columna3]]*$AZ$4</f>
        <v>93.635884142116183</v>
      </c>
      <c r="AN137" s="36" t="str">
        <f>REPT("|",Tabla13[[#This Row],[Columna4]])</f>
        <v>|||||||||||||||||||||||||||||||||||||||||||||||||||||||||||||||||||||||||||||||||||||||||||||</v>
      </c>
      <c r="AO137" s="26" t="str">
        <f t="shared" si="14"/>
        <v>85% a 100%</v>
      </c>
      <c r="AP137" s="6">
        <v>50891.420000000006</v>
      </c>
      <c r="AQ137" s="6">
        <v>48219.570000000007</v>
      </c>
      <c r="AR137" s="5" t="s">
        <v>1404</v>
      </c>
      <c r="AS137" s="5" t="s">
        <v>277</v>
      </c>
      <c r="AT137" s="5" t="s">
        <v>1499</v>
      </c>
      <c r="AU137" s="5" t="s">
        <v>2730</v>
      </c>
      <c r="AV137" s="5" t="s">
        <v>831</v>
      </c>
      <c r="AW137" s="5" t="s">
        <v>87</v>
      </c>
      <c r="AX137" s="7">
        <v>44589.654097222199</v>
      </c>
      <c r="AY137" s="10"/>
    </row>
    <row r="138" spans="1:51" s="1" customFormat="1" ht="50" customHeight="1">
      <c r="A138" s="9">
        <v>2021</v>
      </c>
      <c r="B138" s="5" t="s">
        <v>2211</v>
      </c>
      <c r="C138" s="5" t="s">
        <v>2780</v>
      </c>
      <c r="D138" s="5" t="s">
        <v>1860</v>
      </c>
      <c r="E138" s="5" t="s">
        <v>2827</v>
      </c>
      <c r="F138" s="5" t="s">
        <v>2219</v>
      </c>
      <c r="G138" s="5" t="s">
        <v>739</v>
      </c>
      <c r="H138" s="29" t="s">
        <v>2770</v>
      </c>
      <c r="I138" s="5">
        <v>1</v>
      </c>
      <c r="J138" s="4">
        <v>3</v>
      </c>
      <c r="K138" s="5" t="s">
        <v>2229</v>
      </c>
      <c r="L138" s="5" t="s">
        <v>2776</v>
      </c>
      <c r="M138" s="4">
        <v>14</v>
      </c>
      <c r="N138" s="5" t="s">
        <v>2573</v>
      </c>
      <c r="O138" s="5" t="s">
        <v>757</v>
      </c>
      <c r="P138" s="5" t="s">
        <v>227</v>
      </c>
      <c r="Q138" s="6">
        <v>0</v>
      </c>
      <c r="R138" s="6">
        <v>180</v>
      </c>
      <c r="S138" s="6">
        <v>182</v>
      </c>
      <c r="T138" s="6">
        <v>184</v>
      </c>
      <c r="U138" s="6">
        <v>184</v>
      </c>
      <c r="V138" s="6">
        <v>730</v>
      </c>
      <c r="W138" s="6">
        <v>174</v>
      </c>
      <c r="X138" s="6">
        <v>176</v>
      </c>
      <c r="Y138" s="6">
        <v>143</v>
      </c>
      <c r="Z138" s="6">
        <v>184</v>
      </c>
      <c r="AA138" s="6">
        <v>677</v>
      </c>
      <c r="AB138" s="21">
        <f t="shared" si="13"/>
        <v>0.92739726027397262</v>
      </c>
      <c r="AC138" s="23">
        <f t="shared" si="16"/>
        <v>0.92739726027397262</v>
      </c>
      <c r="AD138" s="34">
        <v>0.92739726027397262</v>
      </c>
      <c r="AE138" s="34">
        <v>92.739726027397268</v>
      </c>
      <c r="AF138" s="35" t="str">
        <f>REPT("|",Tabla13[[#This Row],[Columna2]])</f>
        <v>||||||||||||||||||||||||||||||||||||||||||||||||||||||||||||||||||||||||||||||||||||||||||||</v>
      </c>
      <c r="AG138" s="24" t="str">
        <f t="shared" si="17"/>
        <v>85% a 100%</v>
      </c>
      <c r="AH138" s="26" t="str">
        <f t="shared" si="18"/>
        <v>176804513000101</v>
      </c>
      <c r="AI138" s="6">
        <v>882267.92</v>
      </c>
      <c r="AJ138" s="6">
        <v>837731.68</v>
      </c>
      <c r="AK138" s="21">
        <f t="shared" si="15"/>
        <v>0.94952073061888054</v>
      </c>
      <c r="AL138" s="33">
        <v>0.94952073061888054</v>
      </c>
      <c r="AM138" s="33">
        <f>+Tabla13[[#This Row],[Columna3]]*$AZ$4</f>
        <v>94.952073061888058</v>
      </c>
      <c r="AN138" s="36" t="str">
        <f>REPT("|",Tabla13[[#This Row],[Columna4]])</f>
        <v>||||||||||||||||||||||||||||||||||||||||||||||||||||||||||||||||||||||||||||||||||||||||||||||</v>
      </c>
      <c r="AO138" s="26" t="str">
        <f t="shared" si="14"/>
        <v>85% a 100%</v>
      </c>
      <c r="AP138" s="6">
        <v>1940621.71</v>
      </c>
      <c r="AQ138" s="6">
        <v>1896085.47</v>
      </c>
      <c r="AR138" s="5" t="s">
        <v>947</v>
      </c>
      <c r="AS138" s="5" t="s">
        <v>2139</v>
      </c>
      <c r="AT138" s="5" t="s">
        <v>69</v>
      </c>
      <c r="AU138" s="5" t="s">
        <v>1584</v>
      </c>
      <c r="AV138" s="5" t="s">
        <v>474</v>
      </c>
      <c r="AW138" s="5" t="s">
        <v>1304</v>
      </c>
      <c r="AX138" s="7">
        <v>44587.858437499999</v>
      </c>
      <c r="AY138" s="10"/>
    </row>
    <row r="139" spans="1:51" s="1" customFormat="1" ht="50" customHeight="1">
      <c r="A139" s="9">
        <v>2021</v>
      </c>
      <c r="B139" s="5" t="s">
        <v>2211</v>
      </c>
      <c r="C139" s="5" t="s">
        <v>2780</v>
      </c>
      <c r="D139" s="5" t="s">
        <v>1860</v>
      </c>
      <c r="E139" s="5" t="s">
        <v>2827</v>
      </c>
      <c r="F139" s="5" t="s">
        <v>1631</v>
      </c>
      <c r="G139" s="5" t="s">
        <v>2322</v>
      </c>
      <c r="H139" s="29" t="s">
        <v>2771</v>
      </c>
      <c r="I139" s="5">
        <v>1</v>
      </c>
      <c r="J139" s="4">
        <v>3</v>
      </c>
      <c r="K139" s="5" t="s">
        <v>2229</v>
      </c>
      <c r="L139" s="5" t="s">
        <v>2775</v>
      </c>
      <c r="M139" s="4">
        <v>11</v>
      </c>
      <c r="N139" s="5" t="s">
        <v>2176</v>
      </c>
      <c r="O139" s="5" t="s">
        <v>459</v>
      </c>
      <c r="P139" s="5" t="s">
        <v>227</v>
      </c>
      <c r="Q139" s="6">
        <v>0</v>
      </c>
      <c r="R139" s="6">
        <v>2</v>
      </c>
      <c r="S139" s="6">
        <v>2</v>
      </c>
      <c r="T139" s="6">
        <v>2</v>
      </c>
      <c r="U139" s="6">
        <v>2</v>
      </c>
      <c r="V139" s="6">
        <v>8</v>
      </c>
      <c r="W139" s="6">
        <v>2</v>
      </c>
      <c r="X139" s="6">
        <v>2</v>
      </c>
      <c r="Y139" s="6">
        <v>2</v>
      </c>
      <c r="Z139" s="6">
        <v>2</v>
      </c>
      <c r="AA139" s="6">
        <v>8</v>
      </c>
      <c r="AB139" s="21">
        <f t="shared" si="13"/>
        <v>1</v>
      </c>
      <c r="AC139" s="23">
        <f t="shared" si="16"/>
        <v>1</v>
      </c>
      <c r="AD139" s="34">
        <v>1</v>
      </c>
      <c r="AE139" s="34">
        <v>100</v>
      </c>
      <c r="AF139" s="35" t="str">
        <f>REPT("|",Tabla13[[#This Row],[Columna2]])</f>
        <v>||||||||||||||||||||||||||||||||||||||||||||||||||||||||||||||||||||||||||||||||||||||||||||||||||||</v>
      </c>
      <c r="AG139" s="24" t="str">
        <f t="shared" si="17"/>
        <v>85% a 100%</v>
      </c>
      <c r="AH139" s="26" t="str">
        <f t="shared" si="18"/>
        <v>176804513000155</v>
      </c>
      <c r="AI139" s="6">
        <v>1183896.1499999999</v>
      </c>
      <c r="AJ139" s="6">
        <v>1149274.18</v>
      </c>
      <c r="AK139" s="21">
        <f t="shared" si="15"/>
        <v>0.97075590625072983</v>
      </c>
      <c r="AL139" s="33">
        <v>0.97075590625072983</v>
      </c>
      <c r="AM139" s="33">
        <f>+Tabla13[[#This Row],[Columna3]]*$AZ$4</f>
        <v>97.075590625072977</v>
      </c>
      <c r="AN139" s="36" t="str">
        <f>REPT("|",Tabla13[[#This Row],[Columna4]])</f>
        <v>|||||||||||||||||||||||||||||||||||||||||||||||||||||||||||||||||||||||||||||||||||||||||||||||||</v>
      </c>
      <c r="AO139" s="26" t="str">
        <f t="shared" si="14"/>
        <v>85% a 100%</v>
      </c>
      <c r="AP139" s="6">
        <v>125542.36</v>
      </c>
      <c r="AQ139" s="6">
        <v>90920.389999999985</v>
      </c>
      <c r="AR139" s="5" t="s">
        <v>1283</v>
      </c>
      <c r="AS139" s="5" t="s">
        <v>866</v>
      </c>
      <c r="AT139" s="5" t="s">
        <v>1915</v>
      </c>
      <c r="AU139" s="5" t="s">
        <v>2096</v>
      </c>
      <c r="AV139" s="5" t="s">
        <v>474</v>
      </c>
      <c r="AW139" s="5" t="s">
        <v>1304</v>
      </c>
      <c r="AX139" s="7">
        <v>44587.862280092602</v>
      </c>
      <c r="AY139" s="10"/>
    </row>
    <row r="140" spans="1:51" s="1" customFormat="1" ht="50" customHeight="1">
      <c r="A140" s="9">
        <v>2021</v>
      </c>
      <c r="B140" s="5" t="s">
        <v>498</v>
      </c>
      <c r="C140" s="5" t="s">
        <v>2777</v>
      </c>
      <c r="D140" s="5" t="s">
        <v>2571</v>
      </c>
      <c r="E140" s="5" t="s">
        <v>2827</v>
      </c>
      <c r="F140" s="5" t="s">
        <v>2219</v>
      </c>
      <c r="G140" s="5" t="s">
        <v>739</v>
      </c>
      <c r="H140" s="29" t="s">
        <v>2770</v>
      </c>
      <c r="I140" s="5">
        <v>3</v>
      </c>
      <c r="J140" s="4">
        <v>7</v>
      </c>
      <c r="K140" s="5" t="s">
        <v>2274</v>
      </c>
      <c r="L140" s="5" t="s">
        <v>2776</v>
      </c>
      <c r="M140" s="4">
        <v>14</v>
      </c>
      <c r="N140" s="5" t="s">
        <v>2573</v>
      </c>
      <c r="O140" s="5" t="s">
        <v>706</v>
      </c>
      <c r="P140" s="5" t="s">
        <v>314</v>
      </c>
      <c r="Q140" s="6">
        <v>99</v>
      </c>
      <c r="R140" s="6">
        <v>25</v>
      </c>
      <c r="S140" s="6">
        <v>25</v>
      </c>
      <c r="T140" s="6">
        <v>25</v>
      </c>
      <c r="U140" s="6">
        <v>25</v>
      </c>
      <c r="V140" s="6">
        <v>100</v>
      </c>
      <c r="W140" s="6">
        <v>21.79</v>
      </c>
      <c r="X140" s="6">
        <v>25.39</v>
      </c>
      <c r="Y140" s="6">
        <v>24.46</v>
      </c>
      <c r="Z140" s="6">
        <v>27.74</v>
      </c>
      <c r="AA140" s="6">
        <v>99.38</v>
      </c>
      <c r="AB140" s="21">
        <f t="shared" si="13"/>
        <v>0.99379999999999991</v>
      </c>
      <c r="AC140" s="23">
        <f t="shared" si="16"/>
        <v>0.99379999999999991</v>
      </c>
      <c r="AD140" s="34">
        <v>0.99379999999999991</v>
      </c>
      <c r="AE140" s="34">
        <v>99.38</v>
      </c>
      <c r="AF140" s="35" t="str">
        <f>REPT("|",Tabla13[[#This Row],[Columna2]])</f>
        <v>|||||||||||||||||||||||||||||||||||||||||||||||||||||||||||||||||||||||||||||||||||||||||||||||||||</v>
      </c>
      <c r="AG140" s="24" t="str">
        <f t="shared" si="17"/>
        <v>85% a 100%</v>
      </c>
      <c r="AH140" s="26" t="str">
        <f t="shared" si="18"/>
        <v>176000600000101</v>
      </c>
      <c r="AI140" s="6">
        <v>2039095.79</v>
      </c>
      <c r="AJ140" s="6">
        <v>2036419.79</v>
      </c>
      <c r="AK140" s="21">
        <f t="shared" si="15"/>
        <v>0.99868765360944622</v>
      </c>
      <c r="AL140" s="33">
        <v>0.99868765360944622</v>
      </c>
      <c r="AM140" s="33">
        <f>+Tabla13[[#This Row],[Columna3]]*$AZ$4</f>
        <v>99.868765360944622</v>
      </c>
      <c r="AN140" s="36" t="str">
        <f>REPT("|",Tabla13[[#This Row],[Columna4]])</f>
        <v>|||||||||||||||||||||||||||||||||||||||||||||||||||||||||||||||||||||||||||||||||||||||||||||||||||</v>
      </c>
      <c r="AO140" s="26" t="str">
        <f t="shared" si="14"/>
        <v>85% a 100%</v>
      </c>
      <c r="AP140" s="6">
        <v>2039095.79</v>
      </c>
      <c r="AQ140" s="6">
        <v>2036419.7900000003</v>
      </c>
      <c r="AR140" s="5" t="s">
        <v>1486</v>
      </c>
      <c r="AS140" s="5" t="s">
        <v>1486</v>
      </c>
      <c r="AT140" s="5" t="s">
        <v>1486</v>
      </c>
      <c r="AU140" s="5" t="s">
        <v>1486</v>
      </c>
      <c r="AV140" s="5" t="s">
        <v>2632</v>
      </c>
      <c r="AW140" s="5" t="s">
        <v>1570</v>
      </c>
      <c r="AX140" s="7">
        <v>44581.517847222203</v>
      </c>
      <c r="AY140" s="10"/>
    </row>
    <row r="141" spans="1:51" s="1" customFormat="1" ht="50" customHeight="1">
      <c r="A141" s="9">
        <v>2021</v>
      </c>
      <c r="B141" s="5" t="s">
        <v>498</v>
      </c>
      <c r="C141" s="5" t="s">
        <v>2777</v>
      </c>
      <c r="D141" s="5" t="s">
        <v>2571</v>
      </c>
      <c r="E141" s="5" t="s">
        <v>2827</v>
      </c>
      <c r="F141" s="5" t="s">
        <v>949</v>
      </c>
      <c r="G141" s="5" t="s">
        <v>1603</v>
      </c>
      <c r="H141" s="29" t="s">
        <v>2771</v>
      </c>
      <c r="I141" s="5">
        <v>1</v>
      </c>
      <c r="J141" s="4">
        <v>2</v>
      </c>
      <c r="K141" s="5" t="s">
        <v>2478</v>
      </c>
      <c r="L141" s="5" t="s">
        <v>2773</v>
      </c>
      <c r="M141" s="4">
        <v>8</v>
      </c>
      <c r="N141" s="5" t="s">
        <v>828</v>
      </c>
      <c r="O141" s="5" t="s">
        <v>1302</v>
      </c>
      <c r="P141" s="5" t="s">
        <v>314</v>
      </c>
      <c r="Q141" s="6">
        <v>89</v>
      </c>
      <c r="R141" s="6">
        <v>25</v>
      </c>
      <c r="S141" s="6">
        <v>25</v>
      </c>
      <c r="T141" s="6">
        <v>25</v>
      </c>
      <c r="U141" s="6">
        <v>25</v>
      </c>
      <c r="V141" s="6">
        <v>100</v>
      </c>
      <c r="W141" s="6">
        <v>20.83</v>
      </c>
      <c r="X141" s="6">
        <v>21.5</v>
      </c>
      <c r="Y141" s="6">
        <v>23.09</v>
      </c>
      <c r="Z141" s="6">
        <v>29.28</v>
      </c>
      <c r="AA141" s="6">
        <v>94.7</v>
      </c>
      <c r="AB141" s="21">
        <f t="shared" si="13"/>
        <v>0.94700000000000006</v>
      </c>
      <c r="AC141" s="23">
        <f t="shared" si="16"/>
        <v>0.94700000000000006</v>
      </c>
      <c r="AD141" s="34">
        <v>0.94700000000000006</v>
      </c>
      <c r="AE141" s="34">
        <v>94.7</v>
      </c>
      <c r="AF141" s="35" t="str">
        <f>REPT("|",Tabla13[[#This Row],[Columna2]])</f>
        <v>||||||||||||||||||||||||||||||||||||||||||||||||||||||||||||||||||||||||||||||||||||||||||||||</v>
      </c>
      <c r="AG141" s="24" t="str">
        <f t="shared" si="17"/>
        <v>85% a 100%</v>
      </c>
      <c r="AH141" s="26" t="str">
        <f t="shared" si="18"/>
        <v>176000600000180</v>
      </c>
      <c r="AI141" s="6">
        <v>3095506.45</v>
      </c>
      <c r="AJ141" s="6">
        <v>2907558.01</v>
      </c>
      <c r="AK141" s="21">
        <f t="shared" si="15"/>
        <v>0.93928346038497179</v>
      </c>
      <c r="AL141" s="33">
        <v>0.93928346038497179</v>
      </c>
      <c r="AM141" s="33">
        <f>+Tabla13[[#This Row],[Columna3]]*$AZ$4</f>
        <v>93.928346038497182</v>
      </c>
      <c r="AN141" s="36" t="str">
        <f>REPT("|",Tabla13[[#This Row],[Columna4]])</f>
        <v>|||||||||||||||||||||||||||||||||||||||||||||||||||||||||||||||||||||||||||||||||||||||||||||</v>
      </c>
      <c r="AO141" s="26" t="str">
        <f t="shared" si="14"/>
        <v>85% a 100%</v>
      </c>
      <c r="AP141" s="6">
        <v>3095506.4500000007</v>
      </c>
      <c r="AQ141" s="6">
        <v>2907558.0100000002</v>
      </c>
      <c r="AR141" s="5" t="s">
        <v>948</v>
      </c>
      <c r="AS141" s="5" t="s">
        <v>889</v>
      </c>
      <c r="AT141" s="5" t="s">
        <v>1228</v>
      </c>
      <c r="AU141" s="5" t="s">
        <v>1228</v>
      </c>
      <c r="AV141" s="5" t="s">
        <v>2632</v>
      </c>
      <c r="AW141" s="5" t="s">
        <v>1570</v>
      </c>
      <c r="AX141" s="7">
        <v>44581.526516203703</v>
      </c>
      <c r="AY141" s="10"/>
    </row>
    <row r="142" spans="1:51" s="1" customFormat="1" ht="50" customHeight="1">
      <c r="A142" s="9">
        <v>2021</v>
      </c>
      <c r="B142" s="5" t="s">
        <v>845</v>
      </c>
      <c r="C142" s="5" t="s">
        <v>2778</v>
      </c>
      <c r="D142" s="5" t="s">
        <v>231</v>
      </c>
      <c r="E142" s="5" t="s">
        <v>2835</v>
      </c>
      <c r="F142" s="5" t="s">
        <v>2219</v>
      </c>
      <c r="G142" s="5" t="s">
        <v>739</v>
      </c>
      <c r="H142" s="29" t="s">
        <v>2770</v>
      </c>
      <c r="I142" s="5">
        <v>3</v>
      </c>
      <c r="J142" s="4">
        <v>7</v>
      </c>
      <c r="K142" s="5" t="s">
        <v>2274</v>
      </c>
      <c r="L142" s="5" t="s">
        <v>2776</v>
      </c>
      <c r="M142" s="4">
        <v>14</v>
      </c>
      <c r="N142" s="5" t="s">
        <v>2573</v>
      </c>
      <c r="O142" s="5" t="s">
        <v>706</v>
      </c>
      <c r="P142" s="5" t="s">
        <v>314</v>
      </c>
      <c r="Q142" s="6">
        <v>100</v>
      </c>
      <c r="R142" s="6">
        <v>25</v>
      </c>
      <c r="S142" s="6">
        <v>25</v>
      </c>
      <c r="T142" s="6">
        <v>25</v>
      </c>
      <c r="U142" s="6">
        <v>25</v>
      </c>
      <c r="V142" s="6">
        <v>100</v>
      </c>
      <c r="W142" s="6">
        <v>10.46</v>
      </c>
      <c r="X142" s="6">
        <v>10.91</v>
      </c>
      <c r="Y142" s="6">
        <v>52.92</v>
      </c>
      <c r="Z142" s="6">
        <v>25.71</v>
      </c>
      <c r="AA142" s="6">
        <v>100</v>
      </c>
      <c r="AB142" s="21">
        <f t="shared" si="13"/>
        <v>1</v>
      </c>
      <c r="AC142" s="23">
        <f t="shared" si="16"/>
        <v>1</v>
      </c>
      <c r="AD142" s="34">
        <v>1</v>
      </c>
      <c r="AE142" s="34">
        <v>100</v>
      </c>
      <c r="AF142" s="35" t="str">
        <f>REPT("|",Tabla13[[#This Row],[Columna2]])</f>
        <v>||||||||||||||||||||||||||||||||||||||||||||||||||||||||||||||||||||||||||||||||||||||||||||||||||||</v>
      </c>
      <c r="AG142" s="24" t="str">
        <f t="shared" si="17"/>
        <v>85% a 100%</v>
      </c>
      <c r="AH142" s="26" t="str">
        <f t="shared" si="18"/>
        <v>096860897000101</v>
      </c>
      <c r="AI142" s="6">
        <v>3860257.95</v>
      </c>
      <c r="AJ142" s="6">
        <v>3846030.87</v>
      </c>
      <c r="AK142" s="21">
        <f t="shared" si="15"/>
        <v>0.99631447426978292</v>
      </c>
      <c r="AL142" s="33">
        <v>0.99631447426978292</v>
      </c>
      <c r="AM142" s="33">
        <f>+Tabla13[[#This Row],[Columna3]]*$AZ$4</f>
        <v>99.631447426978298</v>
      </c>
      <c r="AN142" s="36" t="str">
        <f>REPT("|",Tabla13[[#This Row],[Columna4]])</f>
        <v>|||||||||||||||||||||||||||||||||||||||||||||||||||||||||||||||||||||||||||||||||||||||||||||||||||</v>
      </c>
      <c r="AO142" s="26" t="str">
        <f t="shared" si="14"/>
        <v>85% a 100%</v>
      </c>
      <c r="AP142" s="6">
        <v>3860257.9499999997</v>
      </c>
      <c r="AQ142" s="6">
        <v>3846030.87</v>
      </c>
      <c r="AR142" s="5" t="s">
        <v>1385</v>
      </c>
      <c r="AS142" s="5" t="s">
        <v>2287</v>
      </c>
      <c r="AT142" s="5" t="s">
        <v>1113</v>
      </c>
      <c r="AU142" s="5" t="s">
        <v>2672</v>
      </c>
      <c r="AV142" s="5" t="s">
        <v>553</v>
      </c>
      <c r="AW142" s="5" t="s">
        <v>617</v>
      </c>
      <c r="AX142" s="7">
        <v>44592.430115740703</v>
      </c>
      <c r="AY142" s="10"/>
    </row>
    <row r="143" spans="1:51" s="1" customFormat="1" ht="50" customHeight="1">
      <c r="A143" s="9">
        <v>2021</v>
      </c>
      <c r="B143" s="5" t="s">
        <v>845</v>
      </c>
      <c r="C143" s="5" t="s">
        <v>2778</v>
      </c>
      <c r="D143" s="5" t="s">
        <v>231</v>
      </c>
      <c r="E143" s="5" t="s">
        <v>2835</v>
      </c>
      <c r="F143" s="5" t="s">
        <v>1394</v>
      </c>
      <c r="G143" s="5" t="s">
        <v>2334</v>
      </c>
      <c r="H143" s="29" t="s">
        <v>2771</v>
      </c>
      <c r="I143" s="5">
        <v>3</v>
      </c>
      <c r="J143" s="4">
        <v>9</v>
      </c>
      <c r="K143" s="5" t="s">
        <v>2067</v>
      </c>
      <c r="L143" s="5" t="s">
        <v>2774</v>
      </c>
      <c r="M143" s="4">
        <v>10</v>
      </c>
      <c r="N143" s="5" t="s">
        <v>561</v>
      </c>
      <c r="O143" s="5" t="s">
        <v>1374</v>
      </c>
      <c r="P143" s="5" t="s">
        <v>314</v>
      </c>
      <c r="Q143" s="6">
        <v>100</v>
      </c>
      <c r="R143" s="6">
        <v>63</v>
      </c>
      <c r="S143" s="6">
        <v>13</v>
      </c>
      <c r="T143" s="6">
        <v>12</v>
      </c>
      <c r="U143" s="6">
        <v>12</v>
      </c>
      <c r="V143" s="6">
        <v>100</v>
      </c>
      <c r="W143" s="6">
        <v>63.47</v>
      </c>
      <c r="X143" s="6">
        <v>14.16</v>
      </c>
      <c r="Y143" s="6">
        <v>10.119999999999999</v>
      </c>
      <c r="Z143" s="6">
        <v>12.25</v>
      </c>
      <c r="AA143" s="6">
        <v>100</v>
      </c>
      <c r="AB143" s="21">
        <f t="shared" si="13"/>
        <v>1</v>
      </c>
      <c r="AC143" s="23">
        <f t="shared" si="16"/>
        <v>1</v>
      </c>
      <c r="AD143" s="34">
        <v>1</v>
      </c>
      <c r="AE143" s="34">
        <v>100</v>
      </c>
      <c r="AF143" s="35" t="str">
        <f>REPT("|",Tabla13[[#This Row],[Columna2]])</f>
        <v>||||||||||||||||||||||||||||||||||||||||||||||||||||||||||||||||||||||||||||||||||||||||||||||||||||</v>
      </c>
      <c r="AG143" s="24" t="str">
        <f t="shared" si="17"/>
        <v>85% a 100%</v>
      </c>
      <c r="AH143" s="26" t="str">
        <f t="shared" si="18"/>
        <v>096860897000191</v>
      </c>
      <c r="AI143" s="6">
        <v>10018158.42</v>
      </c>
      <c r="AJ143" s="6">
        <v>9930240.6699999999</v>
      </c>
      <c r="AK143" s="21">
        <f t="shared" si="15"/>
        <v>0.99122416053788054</v>
      </c>
      <c r="AL143" s="33">
        <v>0.99122416053788054</v>
      </c>
      <c r="AM143" s="33">
        <f>+Tabla13[[#This Row],[Columna3]]*$AZ$4</f>
        <v>99.122416053788058</v>
      </c>
      <c r="AN143" s="36" t="str">
        <f>REPT("|",Tabla13[[#This Row],[Columna4]])</f>
        <v>|||||||||||||||||||||||||||||||||||||||||||||||||||||||||||||||||||||||||||||||||||||||||||||||||||</v>
      </c>
      <c r="AO143" s="26" t="str">
        <f t="shared" si="14"/>
        <v>85% a 100%</v>
      </c>
      <c r="AP143" s="6">
        <v>10018158.42</v>
      </c>
      <c r="AQ143" s="6">
        <v>9930240.6699999981</v>
      </c>
      <c r="AR143" s="5" t="s">
        <v>1629</v>
      </c>
      <c r="AS143" s="5" t="s">
        <v>2637</v>
      </c>
      <c r="AT143" s="5" t="s">
        <v>2637</v>
      </c>
      <c r="AU143" s="5" t="s">
        <v>505</v>
      </c>
      <c r="AV143" s="5" t="s">
        <v>553</v>
      </c>
      <c r="AW143" s="5" t="s">
        <v>617</v>
      </c>
      <c r="AX143" s="7">
        <v>44592.437199074098</v>
      </c>
      <c r="AY143" s="10"/>
    </row>
    <row r="144" spans="1:51" s="1" customFormat="1" ht="50" customHeight="1">
      <c r="A144" s="9">
        <v>2021</v>
      </c>
      <c r="B144" s="5" t="s">
        <v>135</v>
      </c>
      <c r="C144" s="5" t="s">
        <v>2780</v>
      </c>
      <c r="D144" s="5" t="s">
        <v>1588</v>
      </c>
      <c r="E144" s="5" t="s">
        <v>2835</v>
      </c>
      <c r="F144" s="5" t="s">
        <v>2219</v>
      </c>
      <c r="G144" s="5" t="s">
        <v>739</v>
      </c>
      <c r="H144" s="29" t="s">
        <v>2770</v>
      </c>
      <c r="I144" s="5">
        <v>3</v>
      </c>
      <c r="J144" s="4">
        <v>7</v>
      </c>
      <c r="K144" s="5" t="s">
        <v>2274</v>
      </c>
      <c r="L144" s="5" t="s">
        <v>2776</v>
      </c>
      <c r="M144" s="4">
        <v>14</v>
      </c>
      <c r="N144" s="5" t="s">
        <v>2573</v>
      </c>
      <c r="O144" s="5" t="s">
        <v>531</v>
      </c>
      <c r="P144" s="5" t="s">
        <v>314</v>
      </c>
      <c r="Q144" s="6">
        <v>93</v>
      </c>
      <c r="R144" s="6">
        <v>25</v>
      </c>
      <c r="S144" s="6">
        <v>25</v>
      </c>
      <c r="T144" s="6">
        <v>25</v>
      </c>
      <c r="U144" s="6">
        <v>25</v>
      </c>
      <c r="V144" s="6">
        <v>100</v>
      </c>
      <c r="W144" s="6">
        <v>22</v>
      </c>
      <c r="X144" s="6">
        <v>23</v>
      </c>
      <c r="Y144" s="6">
        <v>24</v>
      </c>
      <c r="Z144" s="6">
        <v>25</v>
      </c>
      <c r="AA144" s="6">
        <v>94</v>
      </c>
      <c r="AB144" s="21">
        <f t="shared" si="13"/>
        <v>0.94</v>
      </c>
      <c r="AC144" s="23">
        <f t="shared" si="16"/>
        <v>0.94</v>
      </c>
      <c r="AD144" s="34">
        <v>0.94</v>
      </c>
      <c r="AE144" s="34">
        <v>94</v>
      </c>
      <c r="AF144" s="35" t="str">
        <f>REPT("|",Tabla13[[#This Row],[Columna2]])</f>
        <v>||||||||||||||||||||||||||||||||||||||||||||||||||||||||||||||||||||||||||||||||||||||||||||||</v>
      </c>
      <c r="AG144" s="24" t="str">
        <f t="shared" si="17"/>
        <v>85% a 100%</v>
      </c>
      <c r="AH144" s="26" t="str">
        <f t="shared" si="18"/>
        <v>096851804000101</v>
      </c>
      <c r="AI144" s="6">
        <v>713008.65</v>
      </c>
      <c r="AJ144" s="6">
        <v>710456.78</v>
      </c>
      <c r="AK144" s="21">
        <f t="shared" si="15"/>
        <v>0.99642098311149518</v>
      </c>
      <c r="AL144" s="33">
        <v>0.99642098311149518</v>
      </c>
      <c r="AM144" s="33">
        <f>+Tabla13[[#This Row],[Columna3]]*$AZ$4</f>
        <v>99.642098311149525</v>
      </c>
      <c r="AN144" s="36" t="str">
        <f>REPT("|",Tabla13[[#This Row],[Columna4]])</f>
        <v>|||||||||||||||||||||||||||||||||||||||||||||||||||||||||||||||||||||||||||||||||||||||||||||||||||</v>
      </c>
      <c r="AO144" s="26" t="str">
        <f t="shared" si="14"/>
        <v>85% a 100%</v>
      </c>
      <c r="AP144" s="6">
        <v>713008.65</v>
      </c>
      <c r="AQ144" s="6">
        <v>710456.78</v>
      </c>
      <c r="AR144" s="5" t="s">
        <v>162</v>
      </c>
      <c r="AS144" s="5" t="s">
        <v>1903</v>
      </c>
      <c r="AT144" s="5" t="s">
        <v>1698</v>
      </c>
      <c r="AU144" s="5" t="s">
        <v>740</v>
      </c>
      <c r="AV144" s="5" t="s">
        <v>1194</v>
      </c>
      <c r="AW144" s="5" t="s">
        <v>2173</v>
      </c>
      <c r="AX144" s="7">
        <v>44585.510416666701</v>
      </c>
      <c r="AY144" s="10"/>
    </row>
    <row r="145" spans="1:51" s="1" customFormat="1" ht="50" customHeight="1">
      <c r="A145" s="9">
        <v>2021</v>
      </c>
      <c r="B145" s="5" t="s">
        <v>135</v>
      </c>
      <c r="C145" s="5" t="s">
        <v>2780</v>
      </c>
      <c r="D145" s="5" t="s">
        <v>1588</v>
      </c>
      <c r="E145" s="5" t="s">
        <v>2835</v>
      </c>
      <c r="F145" s="5" t="s">
        <v>1057</v>
      </c>
      <c r="G145" s="5" t="s">
        <v>180</v>
      </c>
      <c r="H145" s="29" t="s">
        <v>2771</v>
      </c>
      <c r="I145" s="5">
        <v>2</v>
      </c>
      <c r="J145" s="4">
        <v>5</v>
      </c>
      <c r="K145" s="5" t="s">
        <v>2602</v>
      </c>
      <c r="L145" s="5" t="s">
        <v>2775</v>
      </c>
      <c r="M145" s="4">
        <v>11</v>
      </c>
      <c r="N145" s="5" t="s">
        <v>2176</v>
      </c>
      <c r="O145" s="5" t="s">
        <v>1879</v>
      </c>
      <c r="P145" s="5" t="s">
        <v>314</v>
      </c>
      <c r="Q145" s="6">
        <v>100</v>
      </c>
      <c r="R145" s="6">
        <v>25</v>
      </c>
      <c r="S145" s="6">
        <v>28</v>
      </c>
      <c r="T145" s="6">
        <v>23</v>
      </c>
      <c r="U145" s="6">
        <v>24</v>
      </c>
      <c r="V145" s="6">
        <v>100</v>
      </c>
      <c r="W145" s="6">
        <v>30</v>
      </c>
      <c r="X145" s="6">
        <v>28</v>
      </c>
      <c r="Y145" s="6">
        <v>23</v>
      </c>
      <c r="Z145" s="6">
        <v>22</v>
      </c>
      <c r="AA145" s="6">
        <v>103</v>
      </c>
      <c r="AB145" s="21">
        <f t="shared" si="13"/>
        <v>1.03</v>
      </c>
      <c r="AC145" s="23">
        <f t="shared" si="16"/>
        <v>1</v>
      </c>
      <c r="AD145" s="34">
        <v>1</v>
      </c>
      <c r="AE145" s="34">
        <v>100</v>
      </c>
      <c r="AF145" s="35" t="str">
        <f>REPT("|",Tabla13[[#This Row],[Columna2]])</f>
        <v>||||||||||||||||||||||||||||||||||||||||||||||||||||||||||||||||||||||||||||||||||||||||||||||||||||</v>
      </c>
      <c r="AG145" s="24" t="str">
        <f t="shared" si="17"/>
        <v>85% a 100%</v>
      </c>
      <c r="AH145" s="26" t="str">
        <f t="shared" si="18"/>
        <v>096851804000186</v>
      </c>
      <c r="AI145" s="6">
        <v>758753.38</v>
      </c>
      <c r="AJ145" s="6">
        <v>758753.38</v>
      </c>
      <c r="AK145" s="21">
        <f t="shared" si="15"/>
        <v>1</v>
      </c>
      <c r="AL145" s="33">
        <v>1</v>
      </c>
      <c r="AM145" s="33">
        <f>+Tabla13[[#This Row],[Columna3]]*$AZ$4</f>
        <v>100</v>
      </c>
      <c r="AN145" s="36" t="str">
        <f>REPT("|",Tabla13[[#This Row],[Columna4]])</f>
        <v>||||||||||||||||||||||||||||||||||||||||||||||||||||||||||||||||||||||||||||||||||||||||||||||||||||</v>
      </c>
      <c r="AO145" s="26" t="str">
        <f t="shared" si="14"/>
        <v>85% a 100%</v>
      </c>
      <c r="AP145" s="6">
        <v>758753.38</v>
      </c>
      <c r="AQ145" s="6">
        <v>758753.38</v>
      </c>
      <c r="AR145" s="5" t="s">
        <v>21</v>
      </c>
      <c r="AS145" s="5" t="s">
        <v>426</v>
      </c>
      <c r="AT145" s="5" t="s">
        <v>2603</v>
      </c>
      <c r="AU145" s="5" t="s">
        <v>1764</v>
      </c>
      <c r="AV145" s="5" t="s">
        <v>1194</v>
      </c>
      <c r="AW145" s="5" t="s">
        <v>2173</v>
      </c>
      <c r="AX145" s="7">
        <v>44585.516215277799</v>
      </c>
      <c r="AY145" s="10"/>
    </row>
    <row r="146" spans="1:51" s="1" customFormat="1" ht="50" customHeight="1">
      <c r="A146" s="9">
        <v>2021</v>
      </c>
      <c r="B146" s="5" t="s">
        <v>572</v>
      </c>
      <c r="C146" s="5" t="s">
        <v>2782</v>
      </c>
      <c r="D146" s="5" t="s">
        <v>1310</v>
      </c>
      <c r="E146" s="5" t="s">
        <v>2835</v>
      </c>
      <c r="F146" s="5" t="s">
        <v>2219</v>
      </c>
      <c r="G146" s="5" t="s">
        <v>739</v>
      </c>
      <c r="H146" s="29" t="s">
        <v>2770</v>
      </c>
      <c r="I146" s="5">
        <v>1</v>
      </c>
      <c r="J146" s="4">
        <v>1</v>
      </c>
      <c r="K146" s="5" t="s">
        <v>55</v>
      </c>
      <c r="L146" s="5" t="s">
        <v>2773</v>
      </c>
      <c r="M146" s="4">
        <v>7</v>
      </c>
      <c r="N146" s="5" t="s">
        <v>1817</v>
      </c>
      <c r="O146" s="5" t="s">
        <v>218</v>
      </c>
      <c r="P146" s="5" t="s">
        <v>488</v>
      </c>
      <c r="Q146" s="6">
        <v>96.53</v>
      </c>
      <c r="R146" s="6">
        <v>25</v>
      </c>
      <c r="S146" s="6">
        <v>25</v>
      </c>
      <c r="T146" s="6">
        <v>25</v>
      </c>
      <c r="U146" s="6">
        <v>25</v>
      </c>
      <c r="V146" s="6">
        <v>100</v>
      </c>
      <c r="W146" s="6">
        <v>25</v>
      </c>
      <c r="X146" s="6">
        <v>25</v>
      </c>
      <c r="Y146" s="6">
        <v>25</v>
      </c>
      <c r="Z146" s="6">
        <v>24.56</v>
      </c>
      <c r="AA146" s="6">
        <v>99.56</v>
      </c>
      <c r="AB146" s="21">
        <f t="shared" si="13"/>
        <v>0.99560000000000004</v>
      </c>
      <c r="AC146" s="23">
        <f t="shared" si="16"/>
        <v>0.99560000000000004</v>
      </c>
      <c r="AD146" s="34">
        <v>0.99560000000000004</v>
      </c>
      <c r="AE146" s="34">
        <v>99.56</v>
      </c>
      <c r="AF146" s="35" t="str">
        <f>REPT("|",Tabla13[[#This Row],[Columna2]])</f>
        <v>|||||||||||||||||||||||||||||||||||||||||||||||||||||||||||||||||||||||||||||||||||||||||||||||||||</v>
      </c>
      <c r="AG146" s="24" t="str">
        <f t="shared" si="17"/>
        <v>85% a 100%</v>
      </c>
      <c r="AH146" s="26" t="str">
        <f t="shared" si="18"/>
        <v>096858914000101</v>
      </c>
      <c r="AI146" s="6">
        <v>433029</v>
      </c>
      <c r="AJ146" s="6">
        <v>431115.54</v>
      </c>
      <c r="AK146" s="21">
        <f t="shared" si="15"/>
        <v>0.99558121973355129</v>
      </c>
      <c r="AL146" s="33">
        <v>0.99558121973355129</v>
      </c>
      <c r="AM146" s="33">
        <f>+Tabla13[[#This Row],[Columna3]]*$AZ$4</f>
        <v>99.558121973355128</v>
      </c>
      <c r="AN146" s="36" t="str">
        <f>REPT("|",Tabla13[[#This Row],[Columna4]])</f>
        <v>|||||||||||||||||||||||||||||||||||||||||||||||||||||||||||||||||||||||||||||||||||||||||||||||||||</v>
      </c>
      <c r="AO146" s="26" t="str">
        <f t="shared" si="14"/>
        <v>85% a 100%</v>
      </c>
      <c r="AP146" s="6">
        <v>433029</v>
      </c>
      <c r="AQ146" s="6">
        <v>431115.54</v>
      </c>
      <c r="AR146" s="5" t="s">
        <v>2259</v>
      </c>
      <c r="AS146" s="5" t="s">
        <v>429</v>
      </c>
      <c r="AT146" s="5" t="s">
        <v>1034</v>
      </c>
      <c r="AU146" s="5" t="s">
        <v>1747</v>
      </c>
      <c r="AV146" s="5" t="s">
        <v>1278</v>
      </c>
      <c r="AW146" s="5" t="s">
        <v>1027</v>
      </c>
      <c r="AX146" s="7">
        <v>44587.652986111098</v>
      </c>
      <c r="AY146" s="11">
        <v>44587.645787037</v>
      </c>
    </row>
    <row r="147" spans="1:51" s="1" customFormat="1" ht="50" customHeight="1">
      <c r="A147" s="9">
        <v>2021</v>
      </c>
      <c r="B147" s="5" t="s">
        <v>51</v>
      </c>
      <c r="C147" s="5" t="s">
        <v>2782</v>
      </c>
      <c r="D147" s="5" t="s">
        <v>676</v>
      </c>
      <c r="E147" s="5" t="s">
        <v>2827</v>
      </c>
      <c r="F147" s="5" t="s">
        <v>2219</v>
      </c>
      <c r="G147" s="5" t="s">
        <v>739</v>
      </c>
      <c r="H147" s="29" t="s">
        <v>2770</v>
      </c>
      <c r="I147" s="5">
        <v>3</v>
      </c>
      <c r="J147" s="4">
        <v>7</v>
      </c>
      <c r="K147" s="5" t="s">
        <v>2274</v>
      </c>
      <c r="L147" s="5" t="s">
        <v>2772</v>
      </c>
      <c r="M147" s="4">
        <v>4</v>
      </c>
      <c r="N147" s="5" t="s">
        <v>1840</v>
      </c>
      <c r="O147" s="5" t="s">
        <v>225</v>
      </c>
      <c r="P147" s="5" t="s">
        <v>488</v>
      </c>
      <c r="Q147" s="6">
        <v>0</v>
      </c>
      <c r="R147" s="6">
        <v>25</v>
      </c>
      <c r="S147" s="6">
        <v>25</v>
      </c>
      <c r="T147" s="6">
        <v>25</v>
      </c>
      <c r="U147" s="6">
        <v>25</v>
      </c>
      <c r="V147" s="6">
        <v>100</v>
      </c>
      <c r="W147" s="6">
        <v>25</v>
      </c>
      <c r="X147" s="6">
        <v>23.18</v>
      </c>
      <c r="Y147" s="6">
        <v>20.49</v>
      </c>
      <c r="Z147" s="6">
        <v>31</v>
      </c>
      <c r="AA147" s="6">
        <v>99.67</v>
      </c>
      <c r="AB147" s="21">
        <f t="shared" si="13"/>
        <v>0.99670000000000003</v>
      </c>
      <c r="AC147" s="23">
        <f t="shared" si="16"/>
        <v>0.99670000000000003</v>
      </c>
      <c r="AD147" s="34">
        <v>0.99670000000000003</v>
      </c>
      <c r="AE147" s="34">
        <v>99.67</v>
      </c>
      <c r="AF147" s="35" t="str">
        <f>REPT("|",Tabla13[[#This Row],[Columna2]])</f>
        <v>|||||||||||||||||||||||||||||||||||||||||||||||||||||||||||||||||||||||||||||||||||||||||||||||||||</v>
      </c>
      <c r="AG147" s="24" t="str">
        <f t="shared" si="17"/>
        <v>85% a 100%</v>
      </c>
      <c r="AH147" s="26" t="str">
        <f t="shared" si="18"/>
        <v>176000546000101</v>
      </c>
      <c r="AI147" s="6">
        <v>1423917.84</v>
      </c>
      <c r="AJ147" s="6">
        <v>1423917.84</v>
      </c>
      <c r="AK147" s="21">
        <f t="shared" si="15"/>
        <v>1</v>
      </c>
      <c r="AL147" s="33">
        <v>1</v>
      </c>
      <c r="AM147" s="33">
        <f>+Tabla13[[#This Row],[Columna3]]*$AZ$4</f>
        <v>100</v>
      </c>
      <c r="AN147" s="36" t="str">
        <f>REPT("|",Tabla13[[#This Row],[Columna4]])</f>
        <v>||||||||||||||||||||||||||||||||||||||||||||||||||||||||||||||||||||||||||||||||||||||||||||||||||||</v>
      </c>
      <c r="AO147" s="26" t="str">
        <f t="shared" si="14"/>
        <v>85% a 100%</v>
      </c>
      <c r="AP147" s="6">
        <v>1423917.84</v>
      </c>
      <c r="AQ147" s="6">
        <v>1423917.84</v>
      </c>
      <c r="AR147" s="5" t="s">
        <v>2049</v>
      </c>
      <c r="AS147" s="5" t="s">
        <v>120</v>
      </c>
      <c r="AT147" s="5" t="s">
        <v>768</v>
      </c>
      <c r="AU147" s="5" t="s">
        <v>1558</v>
      </c>
      <c r="AV147" s="5" t="s">
        <v>1922</v>
      </c>
      <c r="AW147" s="5" t="s">
        <v>442</v>
      </c>
      <c r="AX147" s="7">
        <v>44592.683252314797</v>
      </c>
      <c r="AY147" s="11">
        <v>44592.678530092599</v>
      </c>
    </row>
    <row r="148" spans="1:51" s="1" customFormat="1" ht="50" customHeight="1">
      <c r="A148" s="9">
        <v>2021</v>
      </c>
      <c r="B148" s="5" t="s">
        <v>51</v>
      </c>
      <c r="C148" s="5" t="s">
        <v>2782</v>
      </c>
      <c r="D148" s="5" t="s">
        <v>676</v>
      </c>
      <c r="E148" s="5" t="s">
        <v>2827</v>
      </c>
      <c r="F148" s="5" t="s">
        <v>1631</v>
      </c>
      <c r="G148" s="5" t="s">
        <v>1717</v>
      </c>
      <c r="H148" s="29" t="s">
        <v>2771</v>
      </c>
      <c r="I148" s="5">
        <v>2</v>
      </c>
      <c r="J148" s="4">
        <v>5</v>
      </c>
      <c r="K148" s="5" t="s">
        <v>2602</v>
      </c>
      <c r="L148" s="5" t="s">
        <v>2773</v>
      </c>
      <c r="M148" s="4">
        <v>7</v>
      </c>
      <c r="N148" s="5" t="s">
        <v>1817</v>
      </c>
      <c r="O148" s="5" t="s">
        <v>1022</v>
      </c>
      <c r="P148" s="5" t="s">
        <v>2221</v>
      </c>
      <c r="Q148" s="6">
        <v>6000</v>
      </c>
      <c r="R148" s="6">
        <v>1500</v>
      </c>
      <c r="S148" s="6">
        <v>1500</v>
      </c>
      <c r="T148" s="6">
        <v>1500</v>
      </c>
      <c r="U148" s="6">
        <v>1500</v>
      </c>
      <c r="V148" s="6">
        <v>6000</v>
      </c>
      <c r="W148" s="6">
        <v>1498</v>
      </c>
      <c r="X148" s="6">
        <v>1437</v>
      </c>
      <c r="Y148" s="6">
        <v>3180</v>
      </c>
      <c r="Z148" s="6">
        <v>1385</v>
      </c>
      <c r="AA148" s="6">
        <v>7500</v>
      </c>
      <c r="AB148" s="21">
        <f t="shared" si="13"/>
        <v>1.25</v>
      </c>
      <c r="AC148" s="23">
        <f t="shared" si="16"/>
        <v>1</v>
      </c>
      <c r="AD148" s="34">
        <v>1</v>
      </c>
      <c r="AE148" s="34">
        <v>100</v>
      </c>
      <c r="AF148" s="35" t="str">
        <f>REPT("|",Tabla13[[#This Row],[Columna2]])</f>
        <v>||||||||||||||||||||||||||||||||||||||||||||||||||||||||||||||||||||||||||||||||||||||||||||||||||||</v>
      </c>
      <c r="AG148" s="24" t="str">
        <f t="shared" si="17"/>
        <v>85% a 100%</v>
      </c>
      <c r="AH148" s="26" t="str">
        <f t="shared" si="18"/>
        <v>176000546000155</v>
      </c>
      <c r="AI148" s="6">
        <v>597889.74</v>
      </c>
      <c r="AJ148" s="6">
        <v>585596.82999999996</v>
      </c>
      <c r="AK148" s="21">
        <f t="shared" si="15"/>
        <v>0.97943950334387742</v>
      </c>
      <c r="AL148" s="33">
        <v>0.97943950334387742</v>
      </c>
      <c r="AM148" s="33">
        <f>+Tabla13[[#This Row],[Columna3]]*$AZ$4</f>
        <v>97.943950334387736</v>
      </c>
      <c r="AN148" s="36" t="str">
        <f>REPT("|",Tabla13[[#This Row],[Columna4]])</f>
        <v>|||||||||||||||||||||||||||||||||||||||||||||||||||||||||||||||||||||||||||||||||||||||||||||||||</v>
      </c>
      <c r="AO148" s="26" t="str">
        <f t="shared" si="14"/>
        <v>85% a 100%</v>
      </c>
      <c r="AP148" s="6">
        <v>597889.74</v>
      </c>
      <c r="AQ148" s="6">
        <v>585596.82999999996</v>
      </c>
      <c r="AR148" s="5" t="s">
        <v>282</v>
      </c>
      <c r="AS148" s="5" t="s">
        <v>573</v>
      </c>
      <c r="AT148" s="5" t="s">
        <v>1753</v>
      </c>
      <c r="AU148" s="5" t="s">
        <v>704</v>
      </c>
      <c r="AV148" s="5" t="s">
        <v>1922</v>
      </c>
      <c r="AW148" s="5" t="s">
        <v>442</v>
      </c>
      <c r="AX148" s="7">
        <v>44592.682893518497</v>
      </c>
      <c r="AY148" s="10"/>
    </row>
    <row r="149" spans="1:51" s="1" customFormat="1" ht="50" customHeight="1">
      <c r="A149" s="9">
        <v>2021</v>
      </c>
      <c r="B149" s="5" t="s">
        <v>1789</v>
      </c>
      <c r="C149" s="5" t="s">
        <v>2780</v>
      </c>
      <c r="D149" s="5" t="s">
        <v>166</v>
      </c>
      <c r="E149" s="5" t="s">
        <v>2827</v>
      </c>
      <c r="F149" s="5" t="s">
        <v>2219</v>
      </c>
      <c r="G149" s="5" t="s">
        <v>739</v>
      </c>
      <c r="H149" s="29" t="s">
        <v>2770</v>
      </c>
      <c r="I149" s="5">
        <v>3</v>
      </c>
      <c r="J149" s="4">
        <v>7</v>
      </c>
      <c r="K149" s="5" t="s">
        <v>2274</v>
      </c>
      <c r="L149" s="5" t="s">
        <v>2772</v>
      </c>
      <c r="M149" s="4">
        <v>2</v>
      </c>
      <c r="N149" s="5" t="s">
        <v>570</v>
      </c>
      <c r="O149" s="5" t="s">
        <v>706</v>
      </c>
      <c r="P149" s="5" t="s">
        <v>314</v>
      </c>
      <c r="Q149" s="6">
        <v>100</v>
      </c>
      <c r="R149" s="6">
        <v>25</v>
      </c>
      <c r="S149" s="6">
        <v>25</v>
      </c>
      <c r="T149" s="6">
        <v>25</v>
      </c>
      <c r="U149" s="6">
        <v>25</v>
      </c>
      <c r="V149" s="6">
        <v>100</v>
      </c>
      <c r="W149" s="6">
        <v>25</v>
      </c>
      <c r="X149" s="6">
        <v>25</v>
      </c>
      <c r="Y149" s="6">
        <v>25</v>
      </c>
      <c r="Z149" s="6">
        <v>25</v>
      </c>
      <c r="AA149" s="6">
        <v>100</v>
      </c>
      <c r="AB149" s="21">
        <f t="shared" si="13"/>
        <v>1</v>
      </c>
      <c r="AC149" s="23">
        <f t="shared" si="16"/>
        <v>1</v>
      </c>
      <c r="AD149" s="34">
        <v>1</v>
      </c>
      <c r="AE149" s="34">
        <v>100</v>
      </c>
      <c r="AF149" s="35" t="str">
        <f>REPT("|",Tabla13[[#This Row],[Columna2]])</f>
        <v>||||||||||||||||||||||||||||||||||||||||||||||||||||||||||||||||||||||||||||||||||||||||||||||||||||</v>
      </c>
      <c r="AG149" s="24" t="str">
        <f t="shared" si="17"/>
        <v>85% a 100%</v>
      </c>
      <c r="AH149" s="26" t="str">
        <f t="shared" si="18"/>
        <v>176000902000101</v>
      </c>
      <c r="AI149" s="6">
        <v>8031641.1299999999</v>
      </c>
      <c r="AJ149" s="6">
        <v>7850286.3200000003</v>
      </c>
      <c r="AK149" s="21">
        <f t="shared" si="15"/>
        <v>0.97741995601339826</v>
      </c>
      <c r="AL149" s="33">
        <v>0.97741995601339826</v>
      </c>
      <c r="AM149" s="33">
        <f>+Tabla13[[#This Row],[Columna3]]*$AZ$4</f>
        <v>97.741995601339823</v>
      </c>
      <c r="AN149" s="36" t="str">
        <f>REPT("|",Tabla13[[#This Row],[Columna4]])</f>
        <v>|||||||||||||||||||||||||||||||||||||||||||||||||||||||||||||||||||||||||||||||||||||||||||||||||</v>
      </c>
      <c r="AO149" s="26" t="str">
        <f t="shared" si="14"/>
        <v>85% a 100%</v>
      </c>
      <c r="AP149" s="6">
        <v>8031641.129999999</v>
      </c>
      <c r="AQ149" s="6">
        <v>7850286.3199999994</v>
      </c>
      <c r="AR149" s="5" t="s">
        <v>1218</v>
      </c>
      <c r="AS149" s="5" t="s">
        <v>1505</v>
      </c>
      <c r="AT149" s="5" t="s">
        <v>1505</v>
      </c>
      <c r="AU149" s="5" t="s">
        <v>1505</v>
      </c>
      <c r="AV149" s="5" t="s">
        <v>152</v>
      </c>
      <c r="AW149" s="5" t="s">
        <v>1516</v>
      </c>
      <c r="AX149" s="7">
        <v>44587.470208333303</v>
      </c>
      <c r="AY149" s="10"/>
    </row>
    <row r="150" spans="1:51" s="1" customFormat="1" ht="50" customHeight="1">
      <c r="A150" s="9">
        <v>2021</v>
      </c>
      <c r="B150" s="5" t="s">
        <v>1789</v>
      </c>
      <c r="C150" s="5" t="s">
        <v>2780</v>
      </c>
      <c r="D150" s="5" t="s">
        <v>166</v>
      </c>
      <c r="E150" s="5" t="s">
        <v>2827</v>
      </c>
      <c r="F150" s="5" t="s">
        <v>1631</v>
      </c>
      <c r="G150" s="5" t="s">
        <v>6</v>
      </c>
      <c r="H150" s="29" t="s">
        <v>2771</v>
      </c>
      <c r="I150" s="5">
        <v>3</v>
      </c>
      <c r="J150" s="4">
        <v>9</v>
      </c>
      <c r="K150" s="5" t="s">
        <v>2067</v>
      </c>
      <c r="L150" s="5" t="s">
        <v>2772</v>
      </c>
      <c r="M150" s="4">
        <v>2</v>
      </c>
      <c r="N150" s="5" t="s">
        <v>570</v>
      </c>
      <c r="O150" s="5" t="s">
        <v>1354</v>
      </c>
      <c r="P150" s="5" t="s">
        <v>314</v>
      </c>
      <c r="Q150" s="6">
        <v>100</v>
      </c>
      <c r="R150" s="6">
        <v>24.44</v>
      </c>
      <c r="S150" s="6">
        <v>25.28</v>
      </c>
      <c r="T150" s="6">
        <v>25.56</v>
      </c>
      <c r="U150" s="6">
        <v>24.72</v>
      </c>
      <c r="V150" s="6">
        <v>100</v>
      </c>
      <c r="W150" s="6">
        <v>24.44</v>
      </c>
      <c r="X150" s="6">
        <v>27.36</v>
      </c>
      <c r="Y150" s="6">
        <v>29.72</v>
      </c>
      <c r="Z150" s="6">
        <v>18.48</v>
      </c>
      <c r="AA150" s="6">
        <v>100</v>
      </c>
      <c r="AB150" s="21">
        <f t="shared" si="13"/>
        <v>1</v>
      </c>
      <c r="AC150" s="23">
        <f t="shared" si="16"/>
        <v>1</v>
      </c>
      <c r="AD150" s="34">
        <v>1</v>
      </c>
      <c r="AE150" s="34">
        <v>100</v>
      </c>
      <c r="AF150" s="35" t="str">
        <f>REPT("|",Tabla13[[#This Row],[Columna2]])</f>
        <v>||||||||||||||||||||||||||||||||||||||||||||||||||||||||||||||||||||||||||||||||||||||||||||||||||||</v>
      </c>
      <c r="AG150" s="24" t="str">
        <f t="shared" si="17"/>
        <v>85% a 100%</v>
      </c>
      <c r="AH150" s="26" t="str">
        <f t="shared" si="18"/>
        <v>176000902000155</v>
      </c>
      <c r="AI150" s="6">
        <v>467.04</v>
      </c>
      <c r="AJ150" s="6">
        <v>467.04</v>
      </c>
      <c r="AK150" s="21">
        <f t="shared" si="15"/>
        <v>1</v>
      </c>
      <c r="AL150" s="33">
        <v>1</v>
      </c>
      <c r="AM150" s="33">
        <f>+Tabla13[[#This Row],[Columna3]]*$AZ$4</f>
        <v>100</v>
      </c>
      <c r="AN150" s="36" t="str">
        <f>REPT("|",Tabla13[[#This Row],[Columna4]])</f>
        <v>||||||||||||||||||||||||||||||||||||||||||||||||||||||||||||||||||||||||||||||||||||||||||||||||||||</v>
      </c>
      <c r="AO150" s="26" t="str">
        <f t="shared" si="14"/>
        <v>85% a 100%</v>
      </c>
      <c r="AP150" s="6">
        <v>467.04</v>
      </c>
      <c r="AQ150" s="6">
        <v>467.04</v>
      </c>
      <c r="AR150" s="5" t="s">
        <v>1239</v>
      </c>
      <c r="AS150" s="5" t="s">
        <v>849</v>
      </c>
      <c r="AT150" s="5" t="s">
        <v>1251</v>
      </c>
      <c r="AU150" s="5" t="s">
        <v>714</v>
      </c>
      <c r="AV150" s="5" t="s">
        <v>152</v>
      </c>
      <c r="AW150" s="5" t="s">
        <v>1516</v>
      </c>
      <c r="AX150" s="7">
        <v>44587.470312500001</v>
      </c>
      <c r="AY150" s="10"/>
    </row>
    <row r="151" spans="1:51" s="1" customFormat="1" ht="50" customHeight="1">
      <c r="A151" s="9">
        <v>2021</v>
      </c>
      <c r="B151" s="5" t="s">
        <v>1789</v>
      </c>
      <c r="C151" s="5" t="s">
        <v>2780</v>
      </c>
      <c r="D151" s="5" t="s">
        <v>166</v>
      </c>
      <c r="E151" s="5" t="s">
        <v>2827</v>
      </c>
      <c r="F151" s="5" t="s">
        <v>507</v>
      </c>
      <c r="G151" s="5" t="s">
        <v>2107</v>
      </c>
      <c r="H151" s="29" t="s">
        <v>2771</v>
      </c>
      <c r="I151" s="5">
        <v>3</v>
      </c>
      <c r="J151" s="4">
        <v>9</v>
      </c>
      <c r="K151" s="5" t="s">
        <v>2067</v>
      </c>
      <c r="L151" s="5" t="s">
        <v>2772</v>
      </c>
      <c r="M151" s="4">
        <v>2</v>
      </c>
      <c r="N151" s="5" t="s">
        <v>570</v>
      </c>
      <c r="O151" s="5" t="s">
        <v>1018</v>
      </c>
      <c r="P151" s="5" t="s">
        <v>314</v>
      </c>
      <c r="Q151" s="6">
        <v>100</v>
      </c>
      <c r="R151" s="6">
        <v>7.61</v>
      </c>
      <c r="S151" s="6">
        <v>30.31</v>
      </c>
      <c r="T151" s="6">
        <v>13.25</v>
      </c>
      <c r="U151" s="6">
        <v>48.83</v>
      </c>
      <c r="V151" s="6">
        <v>100</v>
      </c>
      <c r="W151" s="6">
        <v>13.07</v>
      </c>
      <c r="X151" s="6">
        <v>53.68</v>
      </c>
      <c r="Y151" s="6">
        <v>25.01</v>
      </c>
      <c r="Z151" s="6">
        <v>8.24</v>
      </c>
      <c r="AA151" s="6">
        <v>100</v>
      </c>
      <c r="AB151" s="21">
        <f t="shared" si="13"/>
        <v>1</v>
      </c>
      <c r="AC151" s="23">
        <f t="shared" si="16"/>
        <v>1</v>
      </c>
      <c r="AD151" s="34">
        <v>1</v>
      </c>
      <c r="AE151" s="34">
        <v>100</v>
      </c>
      <c r="AF151" s="35" t="str">
        <f>REPT("|",Tabla13[[#This Row],[Columna2]])</f>
        <v>||||||||||||||||||||||||||||||||||||||||||||||||||||||||||||||||||||||||||||||||||||||||||||||||||||</v>
      </c>
      <c r="AG151" s="24" t="str">
        <f t="shared" si="17"/>
        <v>85% a 100%</v>
      </c>
      <c r="AH151" s="26" t="str">
        <f t="shared" si="18"/>
        <v>176000902000156</v>
      </c>
      <c r="AI151" s="6">
        <v>95055.19</v>
      </c>
      <c r="AJ151" s="6">
        <v>86679.8</v>
      </c>
      <c r="AK151" s="21">
        <f t="shared" si="15"/>
        <v>0.91188918774450922</v>
      </c>
      <c r="AL151" s="33">
        <v>0.91188918774450922</v>
      </c>
      <c r="AM151" s="33">
        <f>+Tabla13[[#This Row],[Columna3]]*$AZ$4</f>
        <v>91.188918774450926</v>
      </c>
      <c r="AN151" s="36" t="str">
        <f>REPT("|",Tabla13[[#This Row],[Columna4]])</f>
        <v>|||||||||||||||||||||||||||||||||||||||||||||||||||||||||||||||||||||||||||||||||||||||||||</v>
      </c>
      <c r="AO151" s="26" t="str">
        <f t="shared" si="14"/>
        <v>85% a 100%</v>
      </c>
      <c r="AP151" s="6">
        <v>95055.19</v>
      </c>
      <c r="AQ151" s="6">
        <v>86679.799999999988</v>
      </c>
      <c r="AR151" s="5" t="s">
        <v>796</v>
      </c>
      <c r="AS151" s="5" t="s">
        <v>1091</v>
      </c>
      <c r="AT151" s="5" t="s">
        <v>481</v>
      </c>
      <c r="AU151" s="5" t="s">
        <v>1528</v>
      </c>
      <c r="AV151" s="5" t="s">
        <v>152</v>
      </c>
      <c r="AW151" s="5" t="s">
        <v>1516</v>
      </c>
      <c r="AX151" s="7">
        <v>44587.470393518503</v>
      </c>
      <c r="AY151" s="10"/>
    </row>
    <row r="152" spans="1:51" s="1" customFormat="1" ht="50" customHeight="1">
      <c r="A152" s="9">
        <v>2021</v>
      </c>
      <c r="B152" s="5" t="s">
        <v>1810</v>
      </c>
      <c r="C152" s="5" t="s">
        <v>2780</v>
      </c>
      <c r="D152" s="5" t="s">
        <v>523</v>
      </c>
      <c r="E152" s="5" t="s">
        <v>2827</v>
      </c>
      <c r="F152" s="5" t="s">
        <v>2219</v>
      </c>
      <c r="G152" s="5" t="s">
        <v>739</v>
      </c>
      <c r="H152" s="29" t="s">
        <v>2770</v>
      </c>
      <c r="I152" s="5">
        <v>3</v>
      </c>
      <c r="J152" s="4">
        <v>7</v>
      </c>
      <c r="K152" s="5" t="s">
        <v>2274</v>
      </c>
      <c r="L152" s="5" t="s">
        <v>2772</v>
      </c>
      <c r="M152" s="4">
        <v>3</v>
      </c>
      <c r="N152" s="5" t="s">
        <v>532</v>
      </c>
      <c r="O152" s="5" t="s">
        <v>706</v>
      </c>
      <c r="P152" s="5" t="s">
        <v>314</v>
      </c>
      <c r="Q152" s="6">
        <v>95.4</v>
      </c>
      <c r="R152" s="6">
        <v>25</v>
      </c>
      <c r="S152" s="6">
        <v>25</v>
      </c>
      <c r="T152" s="6">
        <v>25</v>
      </c>
      <c r="U152" s="6">
        <v>25</v>
      </c>
      <c r="V152" s="6">
        <v>100</v>
      </c>
      <c r="W152" s="6">
        <v>24</v>
      </c>
      <c r="X152" s="6">
        <v>23</v>
      </c>
      <c r="Y152" s="6">
        <v>23</v>
      </c>
      <c r="Z152" s="6">
        <v>30</v>
      </c>
      <c r="AA152" s="6">
        <v>100</v>
      </c>
      <c r="AB152" s="21">
        <f t="shared" si="13"/>
        <v>1</v>
      </c>
      <c r="AC152" s="23">
        <f t="shared" si="16"/>
        <v>1</v>
      </c>
      <c r="AD152" s="34">
        <v>1</v>
      </c>
      <c r="AE152" s="34">
        <v>100</v>
      </c>
      <c r="AF152" s="35" t="str">
        <f>REPT("|",Tabla13[[#This Row],[Columna2]])</f>
        <v>||||||||||||||||||||||||||||||||||||||||||||||||||||||||||||||||||||||||||||||||||||||||||||||||||||</v>
      </c>
      <c r="AG152" s="24" t="str">
        <f t="shared" si="17"/>
        <v>85% a 100%</v>
      </c>
      <c r="AH152" s="26" t="str">
        <f t="shared" si="18"/>
        <v>176000147000101</v>
      </c>
      <c r="AI152" s="6">
        <v>51768244.149999999</v>
      </c>
      <c r="AJ152" s="6">
        <v>51689130.43</v>
      </c>
      <c r="AK152" s="21">
        <f t="shared" si="15"/>
        <v>0.99847177123159203</v>
      </c>
      <c r="AL152" s="33">
        <v>0.99847177123159203</v>
      </c>
      <c r="AM152" s="33">
        <f>+Tabla13[[#This Row],[Columna3]]*$AZ$4</f>
        <v>99.847177123159199</v>
      </c>
      <c r="AN152" s="36" t="str">
        <f>REPT("|",Tabla13[[#This Row],[Columna4]])</f>
        <v>|||||||||||||||||||||||||||||||||||||||||||||||||||||||||||||||||||||||||||||||||||||||||||||||||||</v>
      </c>
      <c r="AO152" s="26" t="str">
        <f t="shared" si="14"/>
        <v>85% a 100%</v>
      </c>
      <c r="AP152" s="6">
        <v>51768244.149999991</v>
      </c>
      <c r="AQ152" s="6">
        <v>51689130.429999992</v>
      </c>
      <c r="AR152" s="5" t="s">
        <v>2237</v>
      </c>
      <c r="AS152" s="5" t="s">
        <v>984</v>
      </c>
      <c r="AT152" s="5" t="s">
        <v>1768</v>
      </c>
      <c r="AU152" s="5" t="s">
        <v>954</v>
      </c>
      <c r="AV152" s="5" t="s">
        <v>628</v>
      </c>
      <c r="AW152" s="5" t="s">
        <v>1687</v>
      </c>
      <c r="AX152" s="7">
        <v>44592.694837962998</v>
      </c>
      <c r="AY152" s="10"/>
    </row>
    <row r="153" spans="1:51" s="1" customFormat="1" ht="50" customHeight="1">
      <c r="A153" s="9">
        <v>2021</v>
      </c>
      <c r="B153" s="5" t="s">
        <v>1810</v>
      </c>
      <c r="C153" s="5" t="s">
        <v>2780</v>
      </c>
      <c r="D153" s="5" t="s">
        <v>523</v>
      </c>
      <c r="E153" s="5" t="s">
        <v>2827</v>
      </c>
      <c r="F153" s="5" t="s">
        <v>1631</v>
      </c>
      <c r="G153" s="5" t="s">
        <v>2570</v>
      </c>
      <c r="H153" s="29" t="s">
        <v>2771</v>
      </c>
      <c r="I153" s="5">
        <v>2</v>
      </c>
      <c r="J153" s="4">
        <v>6</v>
      </c>
      <c r="K153" s="5" t="s">
        <v>869</v>
      </c>
      <c r="L153" s="5" t="s">
        <v>2772</v>
      </c>
      <c r="M153" s="4">
        <v>3</v>
      </c>
      <c r="N153" s="5" t="s">
        <v>532</v>
      </c>
      <c r="O153" s="5" t="s">
        <v>1137</v>
      </c>
      <c r="P153" s="5" t="s">
        <v>227</v>
      </c>
      <c r="Q153" s="6">
        <v>17562</v>
      </c>
      <c r="R153" s="6">
        <v>5503</v>
      </c>
      <c r="S153" s="6">
        <v>5527</v>
      </c>
      <c r="T153" s="6">
        <v>5502</v>
      </c>
      <c r="U153" s="6">
        <v>5468</v>
      </c>
      <c r="V153" s="6">
        <v>22000</v>
      </c>
      <c r="W153" s="6">
        <v>4300</v>
      </c>
      <c r="X153" s="6">
        <v>4521</v>
      </c>
      <c r="Y153" s="6">
        <v>6151</v>
      </c>
      <c r="Z153" s="6">
        <v>5043</v>
      </c>
      <c r="AA153" s="6">
        <v>20015</v>
      </c>
      <c r="AB153" s="21">
        <f t="shared" si="13"/>
        <v>0.90977272727272729</v>
      </c>
      <c r="AC153" s="23">
        <f t="shared" si="16"/>
        <v>0.90977272727272729</v>
      </c>
      <c r="AD153" s="34">
        <v>0.90977272727272729</v>
      </c>
      <c r="AE153" s="34">
        <v>90.977272727272734</v>
      </c>
      <c r="AF153" s="35" t="str">
        <f>REPT("|",Tabla13[[#This Row],[Columna2]])</f>
        <v>||||||||||||||||||||||||||||||||||||||||||||||||||||||||||||||||||||||||||||||||||||||||||</v>
      </c>
      <c r="AG153" s="24" t="str">
        <f t="shared" si="17"/>
        <v>85% a 100%</v>
      </c>
      <c r="AH153" s="26" t="str">
        <f t="shared" si="18"/>
        <v>176000147000155</v>
      </c>
      <c r="AI153" s="6">
        <v>0</v>
      </c>
      <c r="AJ153" s="6">
        <v>0</v>
      </c>
      <c r="AK153" s="21" t="str">
        <f>IF(ISERROR(AJ153/AI153),"-",(AJ153/AI153))</f>
        <v>-</v>
      </c>
      <c r="AL153" s="33" t="s">
        <v>93</v>
      </c>
      <c r="AM153" s="33"/>
      <c r="AN153" s="36" t="str">
        <f>REPT("|",Tabla13[[#This Row],[Columna4]])</f>
        <v/>
      </c>
      <c r="AO153" s="26" t="str">
        <f t="shared" si="14"/>
        <v>85% a 100%</v>
      </c>
      <c r="AP153" s="6">
        <v>0</v>
      </c>
      <c r="AQ153" s="6">
        <v>0</v>
      </c>
      <c r="AR153" s="5" t="s">
        <v>2447</v>
      </c>
      <c r="AS153" s="5" t="s">
        <v>2395</v>
      </c>
      <c r="AT153" s="5" t="s">
        <v>2713</v>
      </c>
      <c r="AU153" s="5" t="s">
        <v>608</v>
      </c>
      <c r="AV153" s="5" t="s">
        <v>628</v>
      </c>
      <c r="AW153" s="5" t="s">
        <v>1687</v>
      </c>
      <c r="AX153" s="7">
        <v>44592.691828703697</v>
      </c>
      <c r="AY153" s="10"/>
    </row>
    <row r="154" spans="1:51" s="1" customFormat="1" ht="50" customHeight="1">
      <c r="A154" s="9">
        <v>2021</v>
      </c>
      <c r="B154" s="5" t="s">
        <v>1810</v>
      </c>
      <c r="C154" s="5" t="s">
        <v>2780</v>
      </c>
      <c r="D154" s="5" t="s">
        <v>523</v>
      </c>
      <c r="E154" s="5" t="s">
        <v>2827</v>
      </c>
      <c r="F154" s="5" t="s">
        <v>507</v>
      </c>
      <c r="G154" s="5" t="s">
        <v>2366</v>
      </c>
      <c r="H154" s="29" t="s">
        <v>2771</v>
      </c>
      <c r="I154" s="5">
        <v>2</v>
      </c>
      <c r="J154" s="4">
        <v>5</v>
      </c>
      <c r="K154" s="5" t="s">
        <v>2602</v>
      </c>
      <c r="L154" s="5" t="s">
        <v>2772</v>
      </c>
      <c r="M154" s="4">
        <v>3</v>
      </c>
      <c r="N154" s="5" t="s">
        <v>532</v>
      </c>
      <c r="O154" s="5" t="s">
        <v>2225</v>
      </c>
      <c r="P154" s="5" t="s">
        <v>314</v>
      </c>
      <c r="Q154" s="6">
        <v>0.51</v>
      </c>
      <c r="R154" s="6">
        <v>0.18</v>
      </c>
      <c r="S154" s="6">
        <v>0.17</v>
      </c>
      <c r="T154" s="6">
        <v>0.18</v>
      </c>
      <c r="U154" s="6">
        <v>0.17</v>
      </c>
      <c r="V154" s="6">
        <v>0.7</v>
      </c>
      <c r="W154" s="6">
        <v>0.2</v>
      </c>
      <c r="X154" s="6">
        <v>0.14000000000000001</v>
      </c>
      <c r="Y154" s="6">
        <v>0.17</v>
      </c>
      <c r="Z154" s="6">
        <v>0.17</v>
      </c>
      <c r="AA154" s="6">
        <v>0.68</v>
      </c>
      <c r="AB154" s="21">
        <f t="shared" si="13"/>
        <v>0.97142857142857153</v>
      </c>
      <c r="AC154" s="23">
        <f t="shared" si="16"/>
        <v>0.97142857142857153</v>
      </c>
      <c r="AD154" s="34">
        <v>0.97142857142857153</v>
      </c>
      <c r="AE154" s="34">
        <v>97.142857142857153</v>
      </c>
      <c r="AF154" s="35" t="str">
        <f>REPT("|",Tabla13[[#This Row],[Columna2]])</f>
        <v>|||||||||||||||||||||||||||||||||||||||||||||||||||||||||||||||||||||||||||||||||||||||||||||||||</v>
      </c>
      <c r="AG154" s="24" t="str">
        <f t="shared" si="17"/>
        <v>85% a 100%</v>
      </c>
      <c r="AH154" s="26" t="str">
        <f t="shared" si="18"/>
        <v>176000147000156</v>
      </c>
      <c r="AI154" s="6">
        <v>271537.78999999998</v>
      </c>
      <c r="AJ154" s="6">
        <v>270970.25</v>
      </c>
      <c r="AK154" s="21">
        <f t="shared" si="15"/>
        <v>0.99790990417945147</v>
      </c>
      <c r="AL154" s="33">
        <v>0.99790990417945147</v>
      </c>
      <c r="AM154" s="33">
        <f>+Tabla13[[#This Row],[Columna3]]*$AZ$4</f>
        <v>99.790990417945153</v>
      </c>
      <c r="AN154" s="36" t="str">
        <f>REPT("|",Tabla13[[#This Row],[Columna4]])</f>
        <v>|||||||||||||||||||||||||||||||||||||||||||||||||||||||||||||||||||||||||||||||||||||||||||||||||||</v>
      </c>
      <c r="AO154" s="26" t="str">
        <f t="shared" si="14"/>
        <v>85% a 100%</v>
      </c>
      <c r="AP154" s="6">
        <v>271537.79000000004</v>
      </c>
      <c r="AQ154" s="6">
        <v>270970.25</v>
      </c>
      <c r="AR154" s="5" t="s">
        <v>2065</v>
      </c>
      <c r="AS154" s="5" t="s">
        <v>2493</v>
      </c>
      <c r="AT154" s="5" t="s">
        <v>1360</v>
      </c>
      <c r="AU154" s="5" t="s">
        <v>1127</v>
      </c>
      <c r="AV154" s="5" t="s">
        <v>628</v>
      </c>
      <c r="AW154" s="5" t="s">
        <v>1687</v>
      </c>
      <c r="AX154" s="7">
        <v>44592.694560185198</v>
      </c>
      <c r="AY154" s="10"/>
    </row>
    <row r="155" spans="1:51" s="1" customFormat="1" ht="50" customHeight="1">
      <c r="A155" s="9">
        <v>2021</v>
      </c>
      <c r="B155" s="5" t="s">
        <v>1810</v>
      </c>
      <c r="C155" s="5" t="s">
        <v>2780</v>
      </c>
      <c r="D155" s="5" t="s">
        <v>523</v>
      </c>
      <c r="E155" s="5" t="s">
        <v>2827</v>
      </c>
      <c r="F155" s="5" t="s">
        <v>2029</v>
      </c>
      <c r="G155" s="5" t="s">
        <v>627</v>
      </c>
      <c r="H155" s="29" t="s">
        <v>2771</v>
      </c>
      <c r="I155" s="5">
        <v>2</v>
      </c>
      <c r="J155" s="4">
        <v>5</v>
      </c>
      <c r="K155" s="5" t="s">
        <v>2602</v>
      </c>
      <c r="L155" s="5" t="s">
        <v>2772</v>
      </c>
      <c r="M155" s="4">
        <v>3</v>
      </c>
      <c r="N155" s="5" t="s">
        <v>532</v>
      </c>
      <c r="O155" s="5" t="s">
        <v>405</v>
      </c>
      <c r="P155" s="5" t="s">
        <v>227</v>
      </c>
      <c r="Q155" s="6">
        <v>138065</v>
      </c>
      <c r="R155" s="6">
        <v>46000</v>
      </c>
      <c r="S155" s="6">
        <v>22000</v>
      </c>
      <c r="T155" s="6">
        <v>51000</v>
      </c>
      <c r="U155" s="6">
        <v>21000</v>
      </c>
      <c r="V155" s="6">
        <v>140000</v>
      </c>
      <c r="W155" s="6">
        <v>63533</v>
      </c>
      <c r="X155" s="6">
        <v>22361</v>
      </c>
      <c r="Y155" s="6">
        <v>32405</v>
      </c>
      <c r="Z155" s="6">
        <v>19766</v>
      </c>
      <c r="AA155" s="6">
        <v>138065</v>
      </c>
      <c r="AB155" s="21">
        <f t="shared" si="13"/>
        <v>0.98617857142857146</v>
      </c>
      <c r="AC155" s="23">
        <f t="shared" si="16"/>
        <v>0.98617857142857146</v>
      </c>
      <c r="AD155" s="34">
        <v>0.98617857142857146</v>
      </c>
      <c r="AE155" s="34">
        <v>98.617857142857147</v>
      </c>
      <c r="AF155" s="35" t="str">
        <f>REPT("|",Tabla13[[#This Row],[Columna2]])</f>
        <v>||||||||||||||||||||||||||||||||||||||||||||||||||||||||||||||||||||||||||||||||||||||||||||||||||</v>
      </c>
      <c r="AG155" s="24" t="str">
        <f t="shared" si="17"/>
        <v>85% a 100%</v>
      </c>
      <c r="AH155" s="26" t="str">
        <f t="shared" si="18"/>
        <v>176000147000157</v>
      </c>
      <c r="AI155" s="6">
        <v>115240.45</v>
      </c>
      <c r="AJ155" s="6">
        <v>104013.88</v>
      </c>
      <c r="AK155" s="21">
        <f t="shared" si="15"/>
        <v>0.90258134188125794</v>
      </c>
      <c r="AL155" s="33">
        <v>0.90258134188125794</v>
      </c>
      <c r="AM155" s="33">
        <f>+Tabla13[[#This Row],[Columna3]]*$AZ$4</f>
        <v>90.258134188125794</v>
      </c>
      <c r="AN155" s="36" t="str">
        <f>REPT("|",Tabla13[[#This Row],[Columna4]])</f>
        <v>||||||||||||||||||||||||||||||||||||||||||||||||||||||||||||||||||||||||||||||||||||||||||</v>
      </c>
      <c r="AO155" s="26" t="str">
        <f t="shared" si="14"/>
        <v>85% a 100%</v>
      </c>
      <c r="AP155" s="6">
        <v>115240.45</v>
      </c>
      <c r="AQ155" s="6">
        <v>104013.88</v>
      </c>
      <c r="AR155" s="5" t="s">
        <v>727</v>
      </c>
      <c r="AS155" s="5" t="s">
        <v>1122</v>
      </c>
      <c r="AT155" s="5" t="s">
        <v>2129</v>
      </c>
      <c r="AU155" s="5" t="s">
        <v>1085</v>
      </c>
      <c r="AV155" s="5" t="s">
        <v>628</v>
      </c>
      <c r="AW155" s="5" t="s">
        <v>1687</v>
      </c>
      <c r="AX155" s="7">
        <v>44592.694386574098</v>
      </c>
      <c r="AY155" s="11">
        <v>44592.6749305556</v>
      </c>
    </row>
    <row r="156" spans="1:51" s="1" customFormat="1" ht="50" customHeight="1">
      <c r="A156" s="9">
        <v>2021</v>
      </c>
      <c r="B156" s="5" t="s">
        <v>369</v>
      </c>
      <c r="C156" s="5" t="s">
        <v>2777</v>
      </c>
      <c r="D156" s="5" t="s">
        <v>2077</v>
      </c>
      <c r="E156" s="5" t="s">
        <v>2827</v>
      </c>
      <c r="F156" s="5" t="s">
        <v>2219</v>
      </c>
      <c r="G156" s="5" t="s">
        <v>739</v>
      </c>
      <c r="H156" s="29" t="s">
        <v>2770</v>
      </c>
      <c r="I156" s="5">
        <v>3</v>
      </c>
      <c r="J156" s="4">
        <v>7</v>
      </c>
      <c r="K156" s="5" t="s">
        <v>2274</v>
      </c>
      <c r="L156" s="5" t="s">
        <v>2776</v>
      </c>
      <c r="M156" s="4">
        <v>14</v>
      </c>
      <c r="N156" s="5" t="s">
        <v>2573</v>
      </c>
      <c r="O156" s="5" t="s">
        <v>706</v>
      </c>
      <c r="P156" s="5" t="s">
        <v>314</v>
      </c>
      <c r="Q156" s="6">
        <v>100</v>
      </c>
      <c r="R156" s="6">
        <v>25</v>
      </c>
      <c r="S156" s="6">
        <v>25</v>
      </c>
      <c r="T156" s="6">
        <v>25</v>
      </c>
      <c r="U156" s="6">
        <v>25</v>
      </c>
      <c r="V156" s="6">
        <v>100</v>
      </c>
      <c r="W156" s="6">
        <v>25</v>
      </c>
      <c r="X156" s="6">
        <v>25</v>
      </c>
      <c r="Y156" s="6">
        <v>25</v>
      </c>
      <c r="Z156" s="6">
        <v>25</v>
      </c>
      <c r="AA156" s="6">
        <v>100</v>
      </c>
      <c r="AB156" s="21">
        <f t="shared" si="13"/>
        <v>1</v>
      </c>
      <c r="AC156" s="23">
        <f t="shared" si="16"/>
        <v>1</v>
      </c>
      <c r="AD156" s="34">
        <v>1</v>
      </c>
      <c r="AE156" s="34">
        <v>100</v>
      </c>
      <c r="AF156" s="35" t="str">
        <f>REPT("|",Tabla13[[#This Row],[Columna2]])</f>
        <v>||||||||||||||||||||||||||||||||||||||||||||||||||||||||||||||||||||||||||||||||||||||||||||||||||||</v>
      </c>
      <c r="AG156" s="24" t="str">
        <f t="shared" si="17"/>
        <v>85% a 100%</v>
      </c>
      <c r="AH156" s="26" t="str">
        <f t="shared" si="18"/>
        <v>176813512000101</v>
      </c>
      <c r="AI156" s="6">
        <v>7884224.4299999997</v>
      </c>
      <c r="AJ156" s="6">
        <v>7615944.3300000001</v>
      </c>
      <c r="AK156" s="21">
        <f t="shared" si="15"/>
        <v>0.96597254398553445</v>
      </c>
      <c r="AL156" s="33">
        <v>0.96597254398553445</v>
      </c>
      <c r="AM156" s="33">
        <f>+Tabla13[[#This Row],[Columna3]]*$AZ$4</f>
        <v>96.597254398553446</v>
      </c>
      <c r="AN156" s="36" t="str">
        <f>REPT("|",Tabla13[[#This Row],[Columna4]])</f>
        <v>||||||||||||||||||||||||||||||||||||||||||||||||||||||||||||||||||||||||||||||||||||||||||||||||</v>
      </c>
      <c r="AO156" s="26" t="str">
        <f t="shared" si="14"/>
        <v>85% a 100%</v>
      </c>
      <c r="AP156" s="6">
        <v>7884224.4300000006</v>
      </c>
      <c r="AQ156" s="6">
        <v>7615944.3300000019</v>
      </c>
      <c r="AR156" s="5" t="s">
        <v>2052</v>
      </c>
      <c r="AS156" s="5" t="s">
        <v>1130</v>
      </c>
      <c r="AT156" s="5" t="s">
        <v>371</v>
      </c>
      <c r="AU156" s="5" t="s">
        <v>1115</v>
      </c>
      <c r="AV156" s="5" t="s">
        <v>1488</v>
      </c>
      <c r="AW156" s="5" t="s">
        <v>609</v>
      </c>
      <c r="AX156" s="7">
        <v>44581.862974536998</v>
      </c>
      <c r="AY156" s="10"/>
    </row>
    <row r="157" spans="1:51" s="1" customFormat="1" ht="50" customHeight="1">
      <c r="A157" s="9">
        <v>2021</v>
      </c>
      <c r="B157" s="5" t="s">
        <v>369</v>
      </c>
      <c r="C157" s="5" t="s">
        <v>2777</v>
      </c>
      <c r="D157" s="5" t="s">
        <v>2077</v>
      </c>
      <c r="E157" s="5" t="s">
        <v>2827</v>
      </c>
      <c r="F157" s="5" t="s">
        <v>651</v>
      </c>
      <c r="G157" s="5" t="s">
        <v>414</v>
      </c>
      <c r="H157" s="29" t="s">
        <v>2771</v>
      </c>
      <c r="I157" s="5">
        <v>1</v>
      </c>
      <c r="J157" s="4">
        <v>2</v>
      </c>
      <c r="K157" s="5" t="s">
        <v>2478</v>
      </c>
      <c r="L157" s="5" t="s">
        <v>2772</v>
      </c>
      <c r="M157" s="4">
        <v>1</v>
      </c>
      <c r="N157" s="5" t="s">
        <v>2172</v>
      </c>
      <c r="O157" s="5" t="s">
        <v>402</v>
      </c>
      <c r="P157" s="5" t="s">
        <v>227</v>
      </c>
      <c r="Q157" s="6">
        <v>12</v>
      </c>
      <c r="R157" s="6">
        <v>2</v>
      </c>
      <c r="S157" s="6">
        <v>2</v>
      </c>
      <c r="T157" s="6">
        <v>3</v>
      </c>
      <c r="U157" s="6">
        <v>4</v>
      </c>
      <c r="V157" s="6">
        <v>11</v>
      </c>
      <c r="W157" s="6">
        <v>2</v>
      </c>
      <c r="X157" s="6">
        <v>2</v>
      </c>
      <c r="Y157" s="6">
        <v>3</v>
      </c>
      <c r="Z157" s="6">
        <v>4</v>
      </c>
      <c r="AA157" s="6">
        <v>11</v>
      </c>
      <c r="AB157" s="21">
        <f t="shared" si="13"/>
        <v>1</v>
      </c>
      <c r="AC157" s="23">
        <f t="shared" si="16"/>
        <v>1</v>
      </c>
      <c r="AD157" s="34">
        <v>1</v>
      </c>
      <c r="AE157" s="34">
        <v>100</v>
      </c>
      <c r="AF157" s="35" t="str">
        <f>REPT("|",Tabla13[[#This Row],[Columna2]])</f>
        <v>||||||||||||||||||||||||||||||||||||||||||||||||||||||||||||||||||||||||||||||||||||||||||||||||||||</v>
      </c>
      <c r="AG157" s="24" t="str">
        <f t="shared" si="17"/>
        <v>85% a 100%</v>
      </c>
      <c r="AH157" s="26" t="str">
        <f t="shared" si="18"/>
        <v>176813512000179</v>
      </c>
      <c r="AI157" s="6">
        <v>1024405.28</v>
      </c>
      <c r="AJ157" s="6">
        <v>1017048.55</v>
      </c>
      <c r="AK157" s="21">
        <f t="shared" si="15"/>
        <v>0.99281853564831291</v>
      </c>
      <c r="AL157" s="33">
        <v>0.99281853564831291</v>
      </c>
      <c r="AM157" s="33">
        <f>+Tabla13[[#This Row],[Columna3]]*$AZ$4</f>
        <v>99.281853564831295</v>
      </c>
      <c r="AN157" s="36" t="str">
        <f>REPT("|",Tabla13[[#This Row],[Columna4]])</f>
        <v>|||||||||||||||||||||||||||||||||||||||||||||||||||||||||||||||||||||||||||||||||||||||||||||||||||</v>
      </c>
      <c r="AO157" s="26" t="str">
        <f t="shared" si="14"/>
        <v>85% a 100%</v>
      </c>
      <c r="AP157" s="6">
        <v>1024405.2799999999</v>
      </c>
      <c r="AQ157" s="6">
        <v>1017048.5499999998</v>
      </c>
      <c r="AR157" s="5" t="s">
        <v>842</v>
      </c>
      <c r="AS157" s="5" t="s">
        <v>2066</v>
      </c>
      <c r="AT157" s="5" t="s">
        <v>2641</v>
      </c>
      <c r="AU157" s="5" t="s">
        <v>1556</v>
      </c>
      <c r="AV157" s="5" t="s">
        <v>1488</v>
      </c>
      <c r="AW157" s="5" t="s">
        <v>609</v>
      </c>
      <c r="AX157" s="7">
        <v>44581.863888888904</v>
      </c>
      <c r="AY157" s="10"/>
    </row>
    <row r="158" spans="1:51" s="1" customFormat="1" ht="50" customHeight="1">
      <c r="A158" s="9">
        <v>2021</v>
      </c>
      <c r="B158" s="5" t="s">
        <v>369</v>
      </c>
      <c r="C158" s="5" t="s">
        <v>2777</v>
      </c>
      <c r="D158" s="5" t="s">
        <v>2077</v>
      </c>
      <c r="E158" s="5" t="s">
        <v>2827</v>
      </c>
      <c r="F158" s="5" t="s">
        <v>949</v>
      </c>
      <c r="G158" s="5" t="s">
        <v>1603</v>
      </c>
      <c r="H158" s="29" t="s">
        <v>2771</v>
      </c>
      <c r="I158" s="5">
        <v>1</v>
      </c>
      <c r="J158" s="4">
        <v>2</v>
      </c>
      <c r="K158" s="5" t="s">
        <v>2478</v>
      </c>
      <c r="L158" s="5" t="s">
        <v>2772</v>
      </c>
      <c r="M158" s="4">
        <v>2</v>
      </c>
      <c r="N158" s="5" t="s">
        <v>570</v>
      </c>
      <c r="O158" s="5" t="s">
        <v>497</v>
      </c>
      <c r="P158" s="5" t="s">
        <v>227</v>
      </c>
      <c r="Q158" s="6">
        <v>16</v>
      </c>
      <c r="R158" s="6">
        <v>2</v>
      </c>
      <c r="S158" s="6">
        <v>2</v>
      </c>
      <c r="T158" s="6">
        <v>2</v>
      </c>
      <c r="U158" s="6">
        <v>2</v>
      </c>
      <c r="V158" s="6">
        <v>8</v>
      </c>
      <c r="W158" s="6">
        <v>2</v>
      </c>
      <c r="X158" s="6">
        <v>2</v>
      </c>
      <c r="Y158" s="6">
        <v>2</v>
      </c>
      <c r="Z158" s="6">
        <v>2</v>
      </c>
      <c r="AA158" s="6">
        <v>8</v>
      </c>
      <c r="AB158" s="21">
        <f t="shared" si="13"/>
        <v>1</v>
      </c>
      <c r="AC158" s="23">
        <f t="shared" si="16"/>
        <v>1</v>
      </c>
      <c r="AD158" s="34">
        <v>1</v>
      </c>
      <c r="AE158" s="34">
        <v>100</v>
      </c>
      <c r="AF158" s="35" t="str">
        <f>REPT("|",Tabla13[[#This Row],[Columna2]])</f>
        <v>||||||||||||||||||||||||||||||||||||||||||||||||||||||||||||||||||||||||||||||||||||||||||||||||||||</v>
      </c>
      <c r="AG158" s="24" t="str">
        <f t="shared" si="17"/>
        <v>85% a 100%</v>
      </c>
      <c r="AH158" s="26" t="str">
        <f t="shared" si="18"/>
        <v>176813512000180</v>
      </c>
      <c r="AI158" s="6">
        <v>6764116.3499999996</v>
      </c>
      <c r="AJ158" s="6">
        <v>6666366.6900000004</v>
      </c>
      <c r="AK158" s="21">
        <f t="shared" si="15"/>
        <v>0.98554879086312597</v>
      </c>
      <c r="AL158" s="33">
        <v>0.98554879086312597</v>
      </c>
      <c r="AM158" s="33">
        <f>+Tabla13[[#This Row],[Columna3]]*$AZ$4</f>
        <v>98.554879086312596</v>
      </c>
      <c r="AN158" s="36" t="str">
        <f>REPT("|",Tabla13[[#This Row],[Columna4]])</f>
        <v>||||||||||||||||||||||||||||||||||||||||||||||||||||||||||||||||||||||||||||||||||||||||||||||||||</v>
      </c>
      <c r="AO158" s="26" t="str">
        <f t="shared" si="14"/>
        <v>85% a 100%</v>
      </c>
      <c r="AP158" s="6">
        <v>6764116.3499999996</v>
      </c>
      <c r="AQ158" s="6">
        <v>6666366.6900000004</v>
      </c>
      <c r="AR158" s="5" t="s">
        <v>182</v>
      </c>
      <c r="AS158" s="5" t="s">
        <v>978</v>
      </c>
      <c r="AT158" s="5" t="s">
        <v>2537</v>
      </c>
      <c r="AU158" s="5" t="s">
        <v>1562</v>
      </c>
      <c r="AV158" s="5" t="s">
        <v>1488</v>
      </c>
      <c r="AW158" s="5" t="s">
        <v>609</v>
      </c>
      <c r="AX158" s="7">
        <v>44581.8652546296</v>
      </c>
      <c r="AY158" s="10"/>
    </row>
    <row r="159" spans="1:51" s="1" customFormat="1" ht="50" customHeight="1">
      <c r="A159" s="9">
        <v>2021</v>
      </c>
      <c r="B159" s="5" t="s">
        <v>1188</v>
      </c>
      <c r="C159" s="5" t="s">
        <v>2778</v>
      </c>
      <c r="D159" s="5" t="s">
        <v>1439</v>
      </c>
      <c r="E159" s="5" t="s">
        <v>2827</v>
      </c>
      <c r="F159" s="5" t="s">
        <v>2219</v>
      </c>
      <c r="G159" s="5" t="s">
        <v>739</v>
      </c>
      <c r="H159" s="29" t="s">
        <v>2770</v>
      </c>
      <c r="I159" s="5">
        <v>3</v>
      </c>
      <c r="J159" s="4">
        <v>9</v>
      </c>
      <c r="K159" s="5" t="s">
        <v>2067</v>
      </c>
      <c r="L159" s="5" t="s">
        <v>2774</v>
      </c>
      <c r="M159" s="4">
        <v>10</v>
      </c>
      <c r="N159" s="5" t="s">
        <v>561</v>
      </c>
      <c r="O159" s="5" t="s">
        <v>2147</v>
      </c>
      <c r="P159" s="5" t="s">
        <v>560</v>
      </c>
      <c r="Q159" s="6">
        <v>0.99</v>
      </c>
      <c r="R159" s="6">
        <v>0.25</v>
      </c>
      <c r="S159" s="6">
        <v>0.25</v>
      </c>
      <c r="T159" s="6">
        <v>0.25</v>
      </c>
      <c r="U159" s="6">
        <v>0.25</v>
      </c>
      <c r="V159" s="6">
        <v>1</v>
      </c>
      <c r="W159" s="6">
        <v>0.13</v>
      </c>
      <c r="X159" s="6">
        <v>0.37</v>
      </c>
      <c r="Y159" s="6">
        <v>0.25</v>
      </c>
      <c r="Z159" s="6">
        <v>0.25</v>
      </c>
      <c r="AA159" s="6">
        <v>1</v>
      </c>
      <c r="AB159" s="21">
        <f t="shared" si="13"/>
        <v>1</v>
      </c>
      <c r="AC159" s="23">
        <f t="shared" si="16"/>
        <v>1</v>
      </c>
      <c r="AD159" s="34">
        <v>1</v>
      </c>
      <c r="AE159" s="34">
        <v>100</v>
      </c>
      <c r="AF159" s="35" t="str">
        <f>REPT("|",Tabla13[[#This Row],[Columna2]])</f>
        <v>||||||||||||||||||||||||||||||||||||||||||||||||||||||||||||||||||||||||||||||||||||||||||||||||||||</v>
      </c>
      <c r="AG159" s="24" t="str">
        <f t="shared" si="17"/>
        <v>85% a 100%</v>
      </c>
      <c r="AH159" s="26" t="str">
        <f t="shared" si="18"/>
        <v>176000074000101</v>
      </c>
      <c r="AI159" s="6">
        <v>110780840</v>
      </c>
      <c r="AJ159" s="6">
        <v>107664903.97</v>
      </c>
      <c r="AK159" s="21">
        <f t="shared" si="15"/>
        <v>0.97187296982041294</v>
      </c>
      <c r="AL159" s="33">
        <v>0.97187296982041294</v>
      </c>
      <c r="AM159" s="33">
        <f>+Tabla13[[#This Row],[Columna3]]*$AZ$4</f>
        <v>97.187296982041289</v>
      </c>
      <c r="AN159" s="36" t="str">
        <f>REPT("|",Tabla13[[#This Row],[Columna4]])</f>
        <v>|||||||||||||||||||||||||||||||||||||||||||||||||||||||||||||||||||||||||||||||||||||||||||||||||</v>
      </c>
      <c r="AO159" s="26" t="str">
        <f t="shared" si="14"/>
        <v>85% a 100%</v>
      </c>
      <c r="AP159" s="6">
        <v>110780839.99999999</v>
      </c>
      <c r="AQ159" s="6">
        <v>107664903.96999998</v>
      </c>
      <c r="AR159" s="5" t="s">
        <v>93</v>
      </c>
      <c r="AS159" s="5" t="s">
        <v>230</v>
      </c>
      <c r="AT159" s="5" t="s">
        <v>759</v>
      </c>
      <c r="AU159" s="5" t="s">
        <v>1999</v>
      </c>
      <c r="AV159" s="5" t="s">
        <v>1401</v>
      </c>
      <c r="AW159" s="5" t="s">
        <v>1520</v>
      </c>
      <c r="AX159" s="7">
        <v>44578.6340277778</v>
      </c>
      <c r="AY159" s="10"/>
    </row>
    <row r="160" spans="1:51" s="1" customFormat="1" ht="50" customHeight="1">
      <c r="A160" s="9">
        <v>2021</v>
      </c>
      <c r="B160" s="5" t="s">
        <v>1188</v>
      </c>
      <c r="C160" s="5" t="s">
        <v>2778</v>
      </c>
      <c r="D160" s="5" t="s">
        <v>1439</v>
      </c>
      <c r="E160" s="5" t="s">
        <v>2827</v>
      </c>
      <c r="F160" s="5" t="s">
        <v>1631</v>
      </c>
      <c r="G160" s="5" t="s">
        <v>2210</v>
      </c>
      <c r="H160" s="29" t="s">
        <v>2771</v>
      </c>
      <c r="I160" s="5">
        <v>3</v>
      </c>
      <c r="J160" s="4">
        <v>9</v>
      </c>
      <c r="K160" s="5" t="s">
        <v>2067</v>
      </c>
      <c r="L160" s="5" t="s">
        <v>2774</v>
      </c>
      <c r="M160" s="4">
        <v>10</v>
      </c>
      <c r="N160" s="5" t="s">
        <v>561</v>
      </c>
      <c r="O160" s="5" t="s">
        <v>2722</v>
      </c>
      <c r="P160" s="5" t="s">
        <v>560</v>
      </c>
      <c r="Q160" s="6">
        <v>0.99</v>
      </c>
      <c r="R160" s="6">
        <v>0.25</v>
      </c>
      <c r="S160" s="6">
        <v>0.25</v>
      </c>
      <c r="T160" s="6">
        <v>0.25</v>
      </c>
      <c r="U160" s="6">
        <v>0.25</v>
      </c>
      <c r="V160" s="6">
        <v>1</v>
      </c>
      <c r="W160" s="6">
        <v>0.23</v>
      </c>
      <c r="X160" s="6">
        <v>0.27</v>
      </c>
      <c r="Y160" s="6">
        <v>0.25</v>
      </c>
      <c r="Z160" s="6">
        <v>0.25</v>
      </c>
      <c r="AA160" s="6">
        <v>1</v>
      </c>
      <c r="AB160" s="21">
        <f t="shared" si="13"/>
        <v>1</v>
      </c>
      <c r="AC160" s="23">
        <f t="shared" si="16"/>
        <v>1</v>
      </c>
      <c r="AD160" s="34">
        <v>1</v>
      </c>
      <c r="AE160" s="34">
        <v>100</v>
      </c>
      <c r="AF160" s="35" t="str">
        <f>REPT("|",Tabla13[[#This Row],[Columna2]])</f>
        <v>||||||||||||||||||||||||||||||||||||||||||||||||||||||||||||||||||||||||||||||||||||||||||||||||||||</v>
      </c>
      <c r="AG160" s="24" t="str">
        <f t="shared" si="17"/>
        <v>85% a 100%</v>
      </c>
      <c r="AH160" s="26" t="str">
        <f t="shared" si="18"/>
        <v>176000074000155</v>
      </c>
      <c r="AI160" s="6">
        <v>1168526291.05</v>
      </c>
      <c r="AJ160" s="6">
        <v>1161153023.28</v>
      </c>
      <c r="AK160" s="21">
        <f t="shared" si="15"/>
        <v>0.99369011392685513</v>
      </c>
      <c r="AL160" s="33">
        <v>0.99369011392685513</v>
      </c>
      <c r="AM160" s="33">
        <f>+Tabla13[[#This Row],[Columna3]]*$AZ$4</f>
        <v>99.369011392685508</v>
      </c>
      <c r="AN160" s="36" t="str">
        <f>REPT("|",Tabla13[[#This Row],[Columna4]])</f>
        <v>|||||||||||||||||||||||||||||||||||||||||||||||||||||||||||||||||||||||||||||||||||||||||||||||||||</v>
      </c>
      <c r="AO160" s="26" t="str">
        <f t="shared" si="14"/>
        <v>85% a 100%</v>
      </c>
      <c r="AP160" s="6">
        <v>1168526291.0499997</v>
      </c>
      <c r="AQ160" s="6">
        <v>1161153023.28</v>
      </c>
      <c r="AR160" s="5" t="s">
        <v>93</v>
      </c>
      <c r="AS160" s="5" t="s">
        <v>717</v>
      </c>
      <c r="AT160" s="5" t="s">
        <v>2534</v>
      </c>
      <c r="AU160" s="5" t="s">
        <v>1851</v>
      </c>
      <c r="AV160" s="5" t="s">
        <v>1401</v>
      </c>
      <c r="AW160" s="5" t="s">
        <v>1520</v>
      </c>
      <c r="AX160" s="7">
        <v>44578.634594907402</v>
      </c>
      <c r="AY160" s="10"/>
    </row>
    <row r="161" spans="1:51" s="1" customFormat="1" ht="50" customHeight="1">
      <c r="A161" s="9">
        <v>2021</v>
      </c>
      <c r="B161" s="5" t="s">
        <v>1188</v>
      </c>
      <c r="C161" s="5" t="s">
        <v>2778</v>
      </c>
      <c r="D161" s="5" t="s">
        <v>1439</v>
      </c>
      <c r="E161" s="5" t="s">
        <v>2827</v>
      </c>
      <c r="F161" s="5" t="s">
        <v>507</v>
      </c>
      <c r="G161" s="5" t="s">
        <v>1512</v>
      </c>
      <c r="H161" s="29" t="s">
        <v>2771</v>
      </c>
      <c r="I161" s="5">
        <v>3</v>
      </c>
      <c r="J161" s="4">
        <v>9</v>
      </c>
      <c r="K161" s="5" t="s">
        <v>2067</v>
      </c>
      <c r="L161" s="5" t="s">
        <v>2774</v>
      </c>
      <c r="M161" s="4">
        <v>10</v>
      </c>
      <c r="N161" s="5" t="s">
        <v>561</v>
      </c>
      <c r="O161" s="5" t="s">
        <v>823</v>
      </c>
      <c r="P161" s="5" t="s">
        <v>560</v>
      </c>
      <c r="Q161" s="6">
        <v>0.98</v>
      </c>
      <c r="R161" s="6">
        <v>0.25</v>
      </c>
      <c r="S161" s="6">
        <v>0.25</v>
      </c>
      <c r="T161" s="6">
        <v>0.25</v>
      </c>
      <c r="U161" s="6">
        <v>0.25</v>
      </c>
      <c r="V161" s="6">
        <v>1</v>
      </c>
      <c r="W161" s="6">
        <v>0.15</v>
      </c>
      <c r="X161" s="6">
        <v>0.35</v>
      </c>
      <c r="Y161" s="6">
        <v>0.25</v>
      </c>
      <c r="Z161" s="6">
        <v>0.25</v>
      </c>
      <c r="AA161" s="6">
        <v>1</v>
      </c>
      <c r="AB161" s="21">
        <f t="shared" si="13"/>
        <v>1</v>
      </c>
      <c r="AC161" s="23">
        <f t="shared" si="16"/>
        <v>1</v>
      </c>
      <c r="AD161" s="34">
        <v>1</v>
      </c>
      <c r="AE161" s="34">
        <v>100</v>
      </c>
      <c r="AF161" s="35" t="str">
        <f>REPT("|",Tabla13[[#This Row],[Columna2]])</f>
        <v>||||||||||||||||||||||||||||||||||||||||||||||||||||||||||||||||||||||||||||||||||||||||||||||||||||</v>
      </c>
      <c r="AG161" s="24" t="str">
        <f t="shared" si="17"/>
        <v>85% a 100%</v>
      </c>
      <c r="AH161" s="26" t="str">
        <f t="shared" si="18"/>
        <v>176000074000156</v>
      </c>
      <c r="AI161" s="6">
        <v>3984677.34</v>
      </c>
      <c r="AJ161" s="6">
        <v>3961760.87</v>
      </c>
      <c r="AK161" s="21">
        <f t="shared" si="15"/>
        <v>0.99424885177779543</v>
      </c>
      <c r="AL161" s="33">
        <v>0.99424885177779543</v>
      </c>
      <c r="AM161" s="33">
        <f>+Tabla13[[#This Row],[Columna3]]*$AZ$4</f>
        <v>99.424885177779544</v>
      </c>
      <c r="AN161" s="36" t="str">
        <f>REPT("|",Tabla13[[#This Row],[Columna4]])</f>
        <v>|||||||||||||||||||||||||||||||||||||||||||||||||||||||||||||||||||||||||||||||||||||||||||||||||||</v>
      </c>
      <c r="AO161" s="26" t="str">
        <f t="shared" si="14"/>
        <v>85% a 100%</v>
      </c>
      <c r="AP161" s="6">
        <v>3984677.3400000008</v>
      </c>
      <c r="AQ161" s="6">
        <v>3961760.870000001</v>
      </c>
      <c r="AR161" s="5" t="s">
        <v>93</v>
      </c>
      <c r="AS161" s="5" t="s">
        <v>1457</v>
      </c>
      <c r="AT161" s="5" t="s">
        <v>1812</v>
      </c>
      <c r="AU161" s="5" t="s">
        <v>2063</v>
      </c>
      <c r="AV161" s="5" t="s">
        <v>1401</v>
      </c>
      <c r="AW161" s="5" t="s">
        <v>1520</v>
      </c>
      <c r="AX161" s="7">
        <v>44578.634942129604</v>
      </c>
      <c r="AY161" s="10"/>
    </row>
    <row r="162" spans="1:51" s="1" customFormat="1" ht="50" customHeight="1">
      <c r="A162" s="9">
        <v>2021</v>
      </c>
      <c r="B162" s="5" t="s">
        <v>1188</v>
      </c>
      <c r="C162" s="5" t="s">
        <v>2778</v>
      </c>
      <c r="D162" s="5" t="s">
        <v>1439</v>
      </c>
      <c r="E162" s="5" t="s">
        <v>2827</v>
      </c>
      <c r="F162" s="5" t="s">
        <v>2029</v>
      </c>
      <c r="G162" s="5" t="s">
        <v>1824</v>
      </c>
      <c r="H162" s="29" t="s">
        <v>2771</v>
      </c>
      <c r="I162" s="5">
        <v>3</v>
      </c>
      <c r="J162" s="4">
        <v>9</v>
      </c>
      <c r="K162" s="5" t="s">
        <v>2067</v>
      </c>
      <c r="L162" s="5" t="s">
        <v>2774</v>
      </c>
      <c r="M162" s="4">
        <v>10</v>
      </c>
      <c r="N162" s="5" t="s">
        <v>561</v>
      </c>
      <c r="O162" s="5" t="s">
        <v>372</v>
      </c>
      <c r="P162" s="5" t="s">
        <v>560</v>
      </c>
      <c r="Q162" s="6">
        <v>0.88</v>
      </c>
      <c r="R162" s="6">
        <v>0.25</v>
      </c>
      <c r="S162" s="6">
        <v>0.25</v>
      </c>
      <c r="T162" s="6">
        <v>0.25</v>
      </c>
      <c r="U162" s="6">
        <v>0.25</v>
      </c>
      <c r="V162" s="6">
        <v>1</v>
      </c>
      <c r="W162" s="6">
        <v>0.03</v>
      </c>
      <c r="X162" s="6">
        <v>0.18</v>
      </c>
      <c r="Y162" s="6">
        <v>0.2</v>
      </c>
      <c r="Z162" s="6">
        <v>0.2</v>
      </c>
      <c r="AA162" s="6">
        <v>0.61</v>
      </c>
      <c r="AB162" s="21">
        <f t="shared" si="13"/>
        <v>0.61</v>
      </c>
      <c r="AC162" s="23">
        <f t="shared" si="16"/>
        <v>0.61</v>
      </c>
      <c r="AD162" s="34">
        <v>0.61</v>
      </c>
      <c r="AE162" s="34">
        <v>61</v>
      </c>
      <c r="AF162" s="35" t="str">
        <f>REPT("|",Tabla13[[#This Row],[Columna2]])</f>
        <v>|||||||||||||||||||||||||||||||||||||||||||||||||||||||||||||</v>
      </c>
      <c r="AG162" s="24" t="str">
        <f t="shared" si="17"/>
        <v>0% a 69,99%</v>
      </c>
      <c r="AH162" s="26" t="str">
        <f t="shared" si="18"/>
        <v>176000074000157</v>
      </c>
      <c r="AI162" s="6">
        <v>31479457.710000001</v>
      </c>
      <c r="AJ162" s="6">
        <v>27497151.890000001</v>
      </c>
      <c r="AK162" s="21">
        <f t="shared" si="15"/>
        <v>0.87349509458878161</v>
      </c>
      <c r="AL162" s="33">
        <v>0.87349509458878161</v>
      </c>
      <c r="AM162" s="33">
        <f>+Tabla13[[#This Row],[Columna3]]*$AZ$4</f>
        <v>87.34950945887816</v>
      </c>
      <c r="AN162" s="36" t="str">
        <f>REPT("|",Tabla13[[#This Row],[Columna4]])</f>
        <v>|||||||||||||||||||||||||||||||||||||||||||||||||||||||||||||||||||||||||||||||||||||||</v>
      </c>
      <c r="AO162" s="26" t="str">
        <f t="shared" si="14"/>
        <v>85% a 100%</v>
      </c>
      <c r="AP162" s="6">
        <v>31479457.710000016</v>
      </c>
      <c r="AQ162" s="6">
        <v>27497151.890000008</v>
      </c>
      <c r="AR162" s="5" t="s">
        <v>93</v>
      </c>
      <c r="AS162" s="5" t="s">
        <v>1265</v>
      </c>
      <c r="AT162" s="5" t="s">
        <v>2393</v>
      </c>
      <c r="AU162" s="5" t="s">
        <v>1421</v>
      </c>
      <c r="AV162" s="5" t="s">
        <v>1401</v>
      </c>
      <c r="AW162" s="5" t="s">
        <v>1520</v>
      </c>
      <c r="AX162" s="7">
        <v>44578.635486111103</v>
      </c>
      <c r="AY162" s="10"/>
    </row>
    <row r="163" spans="1:51" s="1" customFormat="1" ht="50" customHeight="1">
      <c r="A163" s="9">
        <v>2021</v>
      </c>
      <c r="B163" s="5" t="s">
        <v>1188</v>
      </c>
      <c r="C163" s="5" t="s">
        <v>2778</v>
      </c>
      <c r="D163" s="5" t="s">
        <v>1439</v>
      </c>
      <c r="E163" s="5" t="s">
        <v>2827</v>
      </c>
      <c r="F163" s="5" t="s">
        <v>439</v>
      </c>
      <c r="G163" s="5" t="s">
        <v>692</v>
      </c>
      <c r="H163" s="29" t="s">
        <v>2771</v>
      </c>
      <c r="I163" s="5">
        <v>3</v>
      </c>
      <c r="J163" s="4">
        <v>9</v>
      </c>
      <c r="K163" s="5" t="s">
        <v>2067</v>
      </c>
      <c r="L163" s="5" t="s">
        <v>2774</v>
      </c>
      <c r="M163" s="4">
        <v>10</v>
      </c>
      <c r="N163" s="5" t="s">
        <v>561</v>
      </c>
      <c r="O163" s="5" t="s">
        <v>2675</v>
      </c>
      <c r="P163" s="5" t="s">
        <v>560</v>
      </c>
      <c r="Q163" s="6">
        <v>0</v>
      </c>
      <c r="R163" s="6">
        <v>0</v>
      </c>
      <c r="S163" s="6">
        <v>0.33</v>
      </c>
      <c r="T163" s="6">
        <v>0.33</v>
      </c>
      <c r="U163" s="6">
        <v>0.33</v>
      </c>
      <c r="V163" s="6">
        <v>0.99</v>
      </c>
      <c r="W163" s="6">
        <v>0</v>
      </c>
      <c r="X163" s="6">
        <v>0</v>
      </c>
      <c r="Y163" s="6">
        <v>0</v>
      </c>
      <c r="Z163" s="6">
        <v>0</v>
      </c>
      <c r="AA163" s="6">
        <v>0</v>
      </c>
      <c r="AB163" s="21">
        <f t="shared" si="13"/>
        <v>0</v>
      </c>
      <c r="AC163" s="23">
        <f t="shared" si="16"/>
        <v>0</v>
      </c>
      <c r="AD163" s="34">
        <v>0</v>
      </c>
      <c r="AE163" s="34">
        <v>0</v>
      </c>
      <c r="AF163" s="35" t="str">
        <f>REPT("|",Tabla13[[#This Row],[Columna2]])</f>
        <v/>
      </c>
      <c r="AG163" s="24" t="str">
        <f t="shared" si="17"/>
        <v>0% a 69,99%</v>
      </c>
      <c r="AH163" s="26" t="str">
        <f t="shared" si="18"/>
        <v>176000074000158</v>
      </c>
      <c r="AI163" s="6">
        <v>0</v>
      </c>
      <c r="AJ163" s="6">
        <v>0</v>
      </c>
      <c r="AK163" s="21" t="str">
        <f>IF(ISERROR(AJ163/AI163),"-",(AJ163/AI163))</f>
        <v>-</v>
      </c>
      <c r="AL163" s="33" t="s">
        <v>93</v>
      </c>
      <c r="AM163" s="33"/>
      <c r="AN163" s="36" t="str">
        <f>REPT("|",Tabla13[[#This Row],[Columna4]])</f>
        <v/>
      </c>
      <c r="AO163" s="26" t="str">
        <f t="shared" si="14"/>
        <v>85% a 100%</v>
      </c>
      <c r="AP163" s="6">
        <v>0</v>
      </c>
      <c r="AQ163" s="6">
        <v>0</v>
      </c>
      <c r="AR163" s="5" t="s">
        <v>1931</v>
      </c>
      <c r="AS163" s="5" t="s">
        <v>2227</v>
      </c>
      <c r="AT163" s="5" t="s">
        <v>2227</v>
      </c>
      <c r="AU163" s="5" t="s">
        <v>396</v>
      </c>
      <c r="AV163" s="5" t="s">
        <v>1401</v>
      </c>
      <c r="AW163" s="5" t="s">
        <v>1520</v>
      </c>
      <c r="AX163" s="7">
        <v>44578.622453703698</v>
      </c>
      <c r="AY163" s="10"/>
    </row>
    <row r="164" spans="1:51" s="1" customFormat="1" ht="50" customHeight="1">
      <c r="A164" s="9">
        <v>2021</v>
      </c>
      <c r="B164" s="5" t="s">
        <v>1188</v>
      </c>
      <c r="C164" s="5" t="s">
        <v>2778</v>
      </c>
      <c r="D164" s="5" t="s">
        <v>1439</v>
      </c>
      <c r="E164" s="5" t="s">
        <v>2827</v>
      </c>
      <c r="F164" s="5" t="s">
        <v>1057</v>
      </c>
      <c r="G164" s="5" t="s">
        <v>118</v>
      </c>
      <c r="H164" s="29" t="s">
        <v>2771</v>
      </c>
      <c r="I164" s="5">
        <v>3</v>
      </c>
      <c r="J164" s="4">
        <v>9</v>
      </c>
      <c r="K164" s="5" t="s">
        <v>2067</v>
      </c>
      <c r="L164" s="5" t="s">
        <v>2774</v>
      </c>
      <c r="M164" s="4">
        <v>10</v>
      </c>
      <c r="N164" s="5" t="s">
        <v>561</v>
      </c>
      <c r="O164" s="5" t="s">
        <v>425</v>
      </c>
      <c r="P164" s="5" t="s">
        <v>560</v>
      </c>
      <c r="Q164" s="6">
        <v>0.56999999999999995</v>
      </c>
      <c r="R164" s="6">
        <v>0.25</v>
      </c>
      <c r="S164" s="6">
        <v>0.25</v>
      </c>
      <c r="T164" s="6">
        <v>0.25</v>
      </c>
      <c r="U164" s="6">
        <v>0.25</v>
      </c>
      <c r="V164" s="6">
        <v>1</v>
      </c>
      <c r="W164" s="6">
        <v>0.02</v>
      </c>
      <c r="X164" s="6">
        <v>0.13</v>
      </c>
      <c r="Y164" s="6">
        <v>0.2</v>
      </c>
      <c r="Z164" s="6">
        <v>0.22</v>
      </c>
      <c r="AA164" s="6">
        <v>0.56999999999999995</v>
      </c>
      <c r="AB164" s="21">
        <f t="shared" si="13"/>
        <v>0.56999999999999995</v>
      </c>
      <c r="AC164" s="23">
        <f t="shared" si="16"/>
        <v>0.56999999999999995</v>
      </c>
      <c r="AD164" s="34">
        <v>0.56999999999999995</v>
      </c>
      <c r="AE164" s="34">
        <v>56.999999999999993</v>
      </c>
      <c r="AF164" s="35" t="str">
        <f>REPT("|",Tabla13[[#This Row],[Columna2]])</f>
        <v>||||||||||||||||||||||||||||||||||||||||||||||||||||||||</v>
      </c>
      <c r="AG164" s="24" t="str">
        <f t="shared" si="17"/>
        <v>0% a 69,99%</v>
      </c>
      <c r="AH164" s="26" t="str">
        <f t="shared" si="18"/>
        <v>176000074000186</v>
      </c>
      <c r="AI164" s="6">
        <v>8647724.4800000004</v>
      </c>
      <c r="AJ164" s="6">
        <v>8272393.6200000001</v>
      </c>
      <c r="AK164" s="21">
        <f t="shared" si="15"/>
        <v>0.95659773147629235</v>
      </c>
      <c r="AL164" s="33">
        <v>0.95659773147629235</v>
      </c>
      <c r="AM164" s="33">
        <f>+Tabla13[[#This Row],[Columna3]]*$AZ$4</f>
        <v>95.659773147629238</v>
      </c>
      <c r="AN164" s="36" t="str">
        <f>REPT("|",Tabla13[[#This Row],[Columna4]])</f>
        <v>|||||||||||||||||||||||||||||||||||||||||||||||||||||||||||||||||||||||||||||||||||||||||||||||</v>
      </c>
      <c r="AO164" s="26" t="str">
        <f t="shared" si="14"/>
        <v>85% a 100%</v>
      </c>
      <c r="AP164" s="6">
        <v>8647724.4799999986</v>
      </c>
      <c r="AQ164" s="6">
        <v>8272393.6200000001</v>
      </c>
      <c r="AR164" s="5" t="s">
        <v>93</v>
      </c>
      <c r="AS164" s="5" t="s">
        <v>2114</v>
      </c>
      <c r="AT164" s="5" t="s">
        <v>1469</v>
      </c>
      <c r="AU164" s="5" t="s">
        <v>584</v>
      </c>
      <c r="AV164" s="5" t="s">
        <v>1401</v>
      </c>
      <c r="AW164" s="5" t="s">
        <v>1520</v>
      </c>
      <c r="AX164" s="7">
        <v>44578.636041666701</v>
      </c>
      <c r="AY164" s="10"/>
    </row>
    <row r="165" spans="1:51" s="1" customFormat="1" ht="50" customHeight="1">
      <c r="A165" s="9">
        <v>2021</v>
      </c>
      <c r="B165" s="5" t="s">
        <v>1188</v>
      </c>
      <c r="C165" s="5" t="s">
        <v>2778</v>
      </c>
      <c r="D165" s="5" t="s">
        <v>1439</v>
      </c>
      <c r="E165" s="5" t="s">
        <v>2827</v>
      </c>
      <c r="F165" s="5" t="s">
        <v>1394</v>
      </c>
      <c r="G165" s="5" t="s">
        <v>2334</v>
      </c>
      <c r="H165" s="29" t="s">
        <v>2771</v>
      </c>
      <c r="I165" s="5">
        <v>3</v>
      </c>
      <c r="J165" s="4">
        <v>9</v>
      </c>
      <c r="K165" s="5" t="s">
        <v>2067</v>
      </c>
      <c r="L165" s="5" t="s">
        <v>2774</v>
      </c>
      <c r="M165" s="4">
        <v>10</v>
      </c>
      <c r="N165" s="5" t="s">
        <v>561</v>
      </c>
      <c r="O165" s="5" t="s">
        <v>2023</v>
      </c>
      <c r="P165" s="5" t="s">
        <v>560</v>
      </c>
      <c r="Q165" s="6">
        <v>0.62</v>
      </c>
      <c r="R165" s="6">
        <v>0.25</v>
      </c>
      <c r="S165" s="6">
        <v>0.25</v>
      </c>
      <c r="T165" s="6">
        <v>0.25</v>
      </c>
      <c r="U165" s="6">
        <v>0.25</v>
      </c>
      <c r="V165" s="6">
        <v>1</v>
      </c>
      <c r="W165" s="6">
        <v>0.28999999999999998</v>
      </c>
      <c r="X165" s="6">
        <v>0.21</v>
      </c>
      <c r="Y165" s="6">
        <v>0.25</v>
      </c>
      <c r="Z165" s="6">
        <v>0.25</v>
      </c>
      <c r="AA165" s="6">
        <v>1</v>
      </c>
      <c r="AB165" s="21">
        <f t="shared" si="13"/>
        <v>1</v>
      </c>
      <c r="AC165" s="23">
        <f t="shared" si="16"/>
        <v>1</v>
      </c>
      <c r="AD165" s="34">
        <v>1</v>
      </c>
      <c r="AE165" s="34">
        <v>100</v>
      </c>
      <c r="AF165" s="35" t="str">
        <f>REPT("|",Tabla13[[#This Row],[Columna2]])</f>
        <v>||||||||||||||||||||||||||||||||||||||||||||||||||||||||||||||||||||||||||||||||||||||||||||||||||||</v>
      </c>
      <c r="AG165" s="24" t="str">
        <f t="shared" si="17"/>
        <v>85% a 100%</v>
      </c>
      <c r="AH165" s="26" t="str">
        <f t="shared" si="18"/>
        <v>176000074000191</v>
      </c>
      <c r="AI165" s="6">
        <v>16729571.720000001</v>
      </c>
      <c r="AJ165" s="6">
        <v>16491347.57</v>
      </c>
      <c r="AK165" s="21">
        <f t="shared" si="15"/>
        <v>0.98576029596052328</v>
      </c>
      <c r="AL165" s="33">
        <v>0.98576029596052328</v>
      </c>
      <c r="AM165" s="33">
        <f>+Tabla13[[#This Row],[Columna3]]*$AZ$4</f>
        <v>98.576029596052322</v>
      </c>
      <c r="AN165" s="36" t="str">
        <f>REPT("|",Tabla13[[#This Row],[Columna4]])</f>
        <v>||||||||||||||||||||||||||||||||||||||||||||||||||||||||||||||||||||||||||||||||||||||||||||||||||</v>
      </c>
      <c r="AO165" s="26" t="str">
        <f t="shared" si="14"/>
        <v>85% a 100%</v>
      </c>
      <c r="AP165" s="6">
        <v>16729571.719999997</v>
      </c>
      <c r="AQ165" s="6">
        <v>16491347.569999997</v>
      </c>
      <c r="AR165" s="5" t="s">
        <v>93</v>
      </c>
      <c r="AS165" s="5" t="s">
        <v>613</v>
      </c>
      <c r="AT165" s="5" t="s">
        <v>2055</v>
      </c>
      <c r="AU165" s="5" t="s">
        <v>2455</v>
      </c>
      <c r="AV165" s="5" t="s">
        <v>1401</v>
      </c>
      <c r="AW165" s="5" t="s">
        <v>1520</v>
      </c>
      <c r="AX165" s="7">
        <v>44578.636412036998</v>
      </c>
      <c r="AY165" s="10"/>
    </row>
    <row r="166" spans="1:51" s="1" customFormat="1" ht="50" customHeight="1">
      <c r="A166" s="9">
        <v>2021</v>
      </c>
      <c r="B166" s="5" t="s">
        <v>1727</v>
      </c>
      <c r="C166" s="5" t="s">
        <v>2780</v>
      </c>
      <c r="D166" s="5" t="s">
        <v>699</v>
      </c>
      <c r="E166" s="5" t="s">
        <v>2827</v>
      </c>
      <c r="F166" s="5" t="s">
        <v>2219</v>
      </c>
      <c r="G166" s="5" t="s">
        <v>739</v>
      </c>
      <c r="H166" s="29" t="s">
        <v>2770</v>
      </c>
      <c r="I166" s="5">
        <v>3</v>
      </c>
      <c r="J166" s="4">
        <v>7</v>
      </c>
      <c r="K166" s="5" t="s">
        <v>2274</v>
      </c>
      <c r="L166" s="5" t="s">
        <v>2776</v>
      </c>
      <c r="M166" s="4">
        <v>14</v>
      </c>
      <c r="N166" s="5" t="s">
        <v>2573</v>
      </c>
      <c r="O166" s="5" t="s">
        <v>706</v>
      </c>
      <c r="P166" s="5" t="s">
        <v>314</v>
      </c>
      <c r="Q166" s="6">
        <v>0</v>
      </c>
      <c r="R166" s="6">
        <v>26.84</v>
      </c>
      <c r="S166" s="6">
        <v>25.7</v>
      </c>
      <c r="T166" s="6">
        <v>23.22</v>
      </c>
      <c r="U166" s="6">
        <v>24.24</v>
      </c>
      <c r="V166" s="6">
        <v>100</v>
      </c>
      <c r="W166" s="6">
        <v>19.899999999999999</v>
      </c>
      <c r="X166" s="6">
        <v>23.8</v>
      </c>
      <c r="Y166" s="6">
        <v>24.28</v>
      </c>
      <c r="Z166" s="6">
        <v>32.020000000000003</v>
      </c>
      <c r="AA166" s="6">
        <v>100</v>
      </c>
      <c r="AB166" s="21">
        <f t="shared" si="13"/>
        <v>1</v>
      </c>
      <c r="AC166" s="23">
        <f t="shared" si="16"/>
        <v>1</v>
      </c>
      <c r="AD166" s="34">
        <v>1</v>
      </c>
      <c r="AE166" s="34">
        <v>100</v>
      </c>
      <c r="AF166" s="35" t="str">
        <f>REPT("|",Tabla13[[#This Row],[Columna2]])</f>
        <v>||||||||||||||||||||||||||||||||||||||||||||||||||||||||||||||||||||||||||||||||||||||||||||||||||||</v>
      </c>
      <c r="AG166" s="24" t="str">
        <f t="shared" si="17"/>
        <v>85% a 100%</v>
      </c>
      <c r="AH166" s="26" t="str">
        <f t="shared" si="18"/>
        <v>176000945000101</v>
      </c>
      <c r="AI166" s="6">
        <v>6363233.3600000003</v>
      </c>
      <c r="AJ166" s="6">
        <v>6244209.4299999997</v>
      </c>
      <c r="AK166" s="21">
        <f t="shared" si="15"/>
        <v>0.98129505500329461</v>
      </c>
      <c r="AL166" s="33">
        <v>0.98129505500329461</v>
      </c>
      <c r="AM166" s="33">
        <f>+Tabla13[[#This Row],[Columna3]]*$AZ$4</f>
        <v>98.129505500329458</v>
      </c>
      <c r="AN166" s="36" t="str">
        <f>REPT("|",Tabla13[[#This Row],[Columna4]])</f>
        <v>||||||||||||||||||||||||||||||||||||||||||||||||||||||||||||||||||||||||||||||||||||||||||||||||||</v>
      </c>
      <c r="AO166" s="26" t="str">
        <f t="shared" si="14"/>
        <v>85% a 100%</v>
      </c>
      <c r="AP166" s="6">
        <v>6363233.3600000031</v>
      </c>
      <c r="AQ166" s="6">
        <v>6244209.4300000034</v>
      </c>
      <c r="AR166" s="5" t="s">
        <v>244</v>
      </c>
      <c r="AS166" s="5" t="s">
        <v>2299</v>
      </c>
      <c r="AT166" s="5" t="s">
        <v>1399</v>
      </c>
      <c r="AU166" s="5" t="s">
        <v>1399</v>
      </c>
      <c r="AV166" s="5" t="s">
        <v>1997</v>
      </c>
      <c r="AW166" s="5" t="s">
        <v>1371</v>
      </c>
      <c r="AX166" s="7">
        <v>44589.643148148098</v>
      </c>
      <c r="AY166" s="11">
        <v>44589.640694444402</v>
      </c>
    </row>
    <row r="167" spans="1:51" s="1" customFormat="1" ht="50" customHeight="1">
      <c r="A167" s="9">
        <v>2021</v>
      </c>
      <c r="B167" s="5" t="s">
        <v>1727</v>
      </c>
      <c r="C167" s="5" t="s">
        <v>2780</v>
      </c>
      <c r="D167" s="5" t="s">
        <v>699</v>
      </c>
      <c r="E167" s="5" t="s">
        <v>2827</v>
      </c>
      <c r="F167" s="5" t="s">
        <v>1631</v>
      </c>
      <c r="G167" s="5" t="s">
        <v>97</v>
      </c>
      <c r="H167" s="29" t="s">
        <v>2771</v>
      </c>
      <c r="I167" s="5">
        <v>3</v>
      </c>
      <c r="J167" s="4">
        <v>7</v>
      </c>
      <c r="K167" s="5" t="s">
        <v>2274</v>
      </c>
      <c r="L167" s="5" t="s">
        <v>2773</v>
      </c>
      <c r="M167" s="4">
        <v>5</v>
      </c>
      <c r="N167" s="5" t="s">
        <v>1388</v>
      </c>
      <c r="O167" s="5" t="s">
        <v>605</v>
      </c>
      <c r="P167" s="5" t="s">
        <v>314</v>
      </c>
      <c r="Q167" s="6">
        <v>0</v>
      </c>
      <c r="R167" s="6">
        <v>25</v>
      </c>
      <c r="S167" s="6">
        <v>25</v>
      </c>
      <c r="T167" s="6">
        <v>25</v>
      </c>
      <c r="U167" s="6">
        <v>25</v>
      </c>
      <c r="V167" s="6">
        <v>100</v>
      </c>
      <c r="W167" s="6">
        <v>23.78</v>
      </c>
      <c r="X167" s="6">
        <v>22.8</v>
      </c>
      <c r="Y167" s="6">
        <v>23.38</v>
      </c>
      <c r="Z167" s="6">
        <v>28.19</v>
      </c>
      <c r="AA167" s="6">
        <v>98.15</v>
      </c>
      <c r="AB167" s="21">
        <f t="shared" si="13"/>
        <v>0.98150000000000004</v>
      </c>
      <c r="AC167" s="23">
        <f t="shared" si="16"/>
        <v>0.98150000000000004</v>
      </c>
      <c r="AD167" s="34">
        <v>0.98150000000000004</v>
      </c>
      <c r="AE167" s="34">
        <v>98.15</v>
      </c>
      <c r="AF167" s="35" t="str">
        <f>REPT("|",Tabla13[[#This Row],[Columna2]])</f>
        <v>||||||||||||||||||||||||||||||||||||||||||||||||||||||||||||||||||||||||||||||||||||||||||||||||||</v>
      </c>
      <c r="AG167" s="24" t="str">
        <f t="shared" si="17"/>
        <v>85% a 100%</v>
      </c>
      <c r="AH167" s="26" t="str">
        <f t="shared" si="18"/>
        <v>176000945000155</v>
      </c>
      <c r="AI167" s="6">
        <v>325275.3</v>
      </c>
      <c r="AJ167" s="6">
        <v>325275.3</v>
      </c>
      <c r="AK167" s="21">
        <f t="shared" si="15"/>
        <v>1</v>
      </c>
      <c r="AL167" s="33">
        <v>1</v>
      </c>
      <c r="AM167" s="33">
        <f>+Tabla13[[#This Row],[Columna3]]*$AZ$4</f>
        <v>100</v>
      </c>
      <c r="AN167" s="36" t="str">
        <f>REPT("|",Tabla13[[#This Row],[Columna4]])</f>
        <v>||||||||||||||||||||||||||||||||||||||||||||||||||||||||||||||||||||||||||||||||||||||||||||||||||||</v>
      </c>
      <c r="AO167" s="26" t="str">
        <f t="shared" si="14"/>
        <v>85% a 100%</v>
      </c>
      <c r="AP167" s="6">
        <v>325275.29999999993</v>
      </c>
      <c r="AQ167" s="6">
        <v>325275.29999999993</v>
      </c>
      <c r="AR167" s="5" t="s">
        <v>1725</v>
      </c>
      <c r="AS167" s="5" t="s">
        <v>1193</v>
      </c>
      <c r="AT167" s="5" t="s">
        <v>1399</v>
      </c>
      <c r="AU167" s="5" t="s">
        <v>401</v>
      </c>
      <c r="AV167" s="5" t="s">
        <v>1997</v>
      </c>
      <c r="AW167" s="5" t="s">
        <v>1371</v>
      </c>
      <c r="AX167" s="7">
        <v>44592.376747685201</v>
      </c>
      <c r="AY167" s="10"/>
    </row>
    <row r="168" spans="1:51" s="1" customFormat="1" ht="50" customHeight="1">
      <c r="A168" s="9">
        <v>2021</v>
      </c>
      <c r="B168" s="5" t="s">
        <v>1727</v>
      </c>
      <c r="C168" s="5" t="s">
        <v>2780</v>
      </c>
      <c r="D168" s="5" t="s">
        <v>699</v>
      </c>
      <c r="E168" s="5" t="s">
        <v>2827</v>
      </c>
      <c r="F168" s="5" t="s">
        <v>507</v>
      </c>
      <c r="G168" s="5" t="s">
        <v>800</v>
      </c>
      <c r="H168" s="29" t="s">
        <v>2771</v>
      </c>
      <c r="I168" s="5">
        <v>3</v>
      </c>
      <c r="J168" s="4">
        <v>7</v>
      </c>
      <c r="K168" s="5" t="s">
        <v>2274</v>
      </c>
      <c r="L168" s="5" t="s">
        <v>2773</v>
      </c>
      <c r="M168" s="4">
        <v>5</v>
      </c>
      <c r="N168" s="5" t="s">
        <v>1388</v>
      </c>
      <c r="O168" s="5" t="s">
        <v>729</v>
      </c>
      <c r="P168" s="5" t="s">
        <v>314</v>
      </c>
      <c r="Q168" s="6">
        <v>0</v>
      </c>
      <c r="R168" s="6">
        <v>25</v>
      </c>
      <c r="S168" s="6">
        <v>25</v>
      </c>
      <c r="T168" s="6">
        <v>25</v>
      </c>
      <c r="U168" s="6">
        <v>25</v>
      </c>
      <c r="V168" s="6">
        <v>100</v>
      </c>
      <c r="W168" s="6">
        <v>23.11</v>
      </c>
      <c r="X168" s="6">
        <v>23.38</v>
      </c>
      <c r="Y168" s="6">
        <v>24.24</v>
      </c>
      <c r="Z168" s="6">
        <v>27.3</v>
      </c>
      <c r="AA168" s="6">
        <v>98.03</v>
      </c>
      <c r="AB168" s="21">
        <f t="shared" si="13"/>
        <v>0.98030000000000006</v>
      </c>
      <c r="AC168" s="23">
        <f t="shared" si="16"/>
        <v>0.98030000000000006</v>
      </c>
      <c r="AD168" s="34">
        <v>0.98030000000000006</v>
      </c>
      <c r="AE168" s="34">
        <v>98.03</v>
      </c>
      <c r="AF168" s="35" t="str">
        <f>REPT("|",Tabla13[[#This Row],[Columna2]])</f>
        <v>||||||||||||||||||||||||||||||||||||||||||||||||||||||||||||||||||||||||||||||||||||||||||||||||||</v>
      </c>
      <c r="AG168" s="24" t="str">
        <f t="shared" si="17"/>
        <v>85% a 100%</v>
      </c>
      <c r="AH168" s="26" t="str">
        <f t="shared" si="18"/>
        <v>176000945000156</v>
      </c>
      <c r="AI168" s="6">
        <v>1055387.93</v>
      </c>
      <c r="AJ168" s="6">
        <v>1055387.93</v>
      </c>
      <c r="AK168" s="21">
        <f t="shared" si="15"/>
        <v>1</v>
      </c>
      <c r="AL168" s="33">
        <v>1</v>
      </c>
      <c r="AM168" s="33">
        <f>+Tabla13[[#This Row],[Columna3]]*$AZ$4</f>
        <v>100</v>
      </c>
      <c r="AN168" s="36" t="str">
        <f>REPT("|",Tabla13[[#This Row],[Columna4]])</f>
        <v>||||||||||||||||||||||||||||||||||||||||||||||||||||||||||||||||||||||||||||||||||||||||||||||||||||</v>
      </c>
      <c r="AO168" s="26" t="str">
        <f t="shared" si="14"/>
        <v>85% a 100%</v>
      </c>
      <c r="AP168" s="6">
        <v>1055387.9299999997</v>
      </c>
      <c r="AQ168" s="6">
        <v>1055387.9299999997</v>
      </c>
      <c r="AR168" s="5" t="s">
        <v>802</v>
      </c>
      <c r="AS168" s="5" t="s">
        <v>2258</v>
      </c>
      <c r="AT168" s="5" t="s">
        <v>1399</v>
      </c>
      <c r="AU168" s="5" t="s">
        <v>2100</v>
      </c>
      <c r="AV168" s="5" t="s">
        <v>1997</v>
      </c>
      <c r="AW168" s="5" t="s">
        <v>1371</v>
      </c>
      <c r="AX168" s="7">
        <v>44592.377581018503</v>
      </c>
      <c r="AY168" s="10"/>
    </row>
    <row r="169" spans="1:51" s="1" customFormat="1" ht="50" customHeight="1">
      <c r="A169" s="9">
        <v>2021</v>
      </c>
      <c r="B169" s="5" t="s">
        <v>1727</v>
      </c>
      <c r="C169" s="5" t="s">
        <v>2780</v>
      </c>
      <c r="D169" s="5" t="s">
        <v>699</v>
      </c>
      <c r="E169" s="5" t="s">
        <v>2827</v>
      </c>
      <c r="F169" s="5" t="s">
        <v>2029</v>
      </c>
      <c r="G169" s="5" t="s">
        <v>2737</v>
      </c>
      <c r="H169" s="29" t="s">
        <v>2771</v>
      </c>
      <c r="I169" s="5">
        <v>3</v>
      </c>
      <c r="J169" s="4">
        <v>7</v>
      </c>
      <c r="K169" s="5" t="s">
        <v>2274</v>
      </c>
      <c r="L169" s="5" t="s">
        <v>2773</v>
      </c>
      <c r="M169" s="4">
        <v>5</v>
      </c>
      <c r="N169" s="5" t="s">
        <v>1388</v>
      </c>
      <c r="O169" s="5" t="s">
        <v>65</v>
      </c>
      <c r="P169" s="5" t="s">
        <v>314</v>
      </c>
      <c r="Q169" s="6">
        <v>0</v>
      </c>
      <c r="R169" s="6">
        <v>26.27</v>
      </c>
      <c r="S169" s="6">
        <v>24.58</v>
      </c>
      <c r="T169" s="6">
        <v>24.58</v>
      </c>
      <c r="U169" s="6">
        <v>24.57</v>
      </c>
      <c r="V169" s="6">
        <v>100</v>
      </c>
      <c r="W169" s="6">
        <v>21.78</v>
      </c>
      <c r="X169" s="6">
        <v>18.920000000000002</v>
      </c>
      <c r="Y169" s="6">
        <v>24.11</v>
      </c>
      <c r="Z169" s="6">
        <v>35.19</v>
      </c>
      <c r="AA169" s="6">
        <v>100</v>
      </c>
      <c r="AB169" s="21">
        <f t="shared" si="13"/>
        <v>1</v>
      </c>
      <c r="AC169" s="23">
        <f t="shared" si="16"/>
        <v>1</v>
      </c>
      <c r="AD169" s="34">
        <v>1</v>
      </c>
      <c r="AE169" s="34">
        <v>100</v>
      </c>
      <c r="AF169" s="35" t="str">
        <f>REPT("|",Tabla13[[#This Row],[Columna2]])</f>
        <v>||||||||||||||||||||||||||||||||||||||||||||||||||||||||||||||||||||||||||||||||||||||||||||||||||||</v>
      </c>
      <c r="AG169" s="24" t="str">
        <f t="shared" si="17"/>
        <v>85% a 100%</v>
      </c>
      <c r="AH169" s="26" t="str">
        <f t="shared" si="18"/>
        <v>176000945000157</v>
      </c>
      <c r="AI169" s="6">
        <v>188366.65</v>
      </c>
      <c r="AJ169" s="6">
        <v>184917.33</v>
      </c>
      <c r="AK169" s="21">
        <f t="shared" si="15"/>
        <v>0.98168826594304248</v>
      </c>
      <c r="AL169" s="33">
        <v>0.98168826594304248</v>
      </c>
      <c r="AM169" s="33">
        <f>+Tabla13[[#This Row],[Columna3]]*$AZ$4</f>
        <v>98.16882659430425</v>
      </c>
      <c r="AN169" s="36" t="str">
        <f>REPT("|",Tabla13[[#This Row],[Columna4]])</f>
        <v>||||||||||||||||||||||||||||||||||||||||||||||||||||||||||||||||||||||||||||||||||||||||||||||||||</v>
      </c>
      <c r="AO169" s="26" t="str">
        <f t="shared" si="14"/>
        <v>85% a 100%</v>
      </c>
      <c r="AP169" s="6">
        <v>188366.65</v>
      </c>
      <c r="AQ169" s="6">
        <v>184917.33000000002</v>
      </c>
      <c r="AR169" s="5" t="s">
        <v>2160</v>
      </c>
      <c r="AS169" s="5" t="s">
        <v>619</v>
      </c>
      <c r="AT169" s="5" t="s">
        <v>1399</v>
      </c>
      <c r="AU169" s="5" t="s">
        <v>1080</v>
      </c>
      <c r="AV169" s="5" t="s">
        <v>1997</v>
      </c>
      <c r="AW169" s="5" t="s">
        <v>1371</v>
      </c>
      <c r="AX169" s="7">
        <v>44592.378807870402</v>
      </c>
      <c r="AY169" s="10"/>
    </row>
    <row r="170" spans="1:51" s="1" customFormat="1" ht="50" customHeight="1">
      <c r="A170" s="9">
        <v>2021</v>
      </c>
      <c r="B170" s="5" t="s">
        <v>2427</v>
      </c>
      <c r="C170" s="5" t="s">
        <v>2779</v>
      </c>
      <c r="D170" s="5" t="s">
        <v>1182</v>
      </c>
      <c r="E170" s="5" t="s">
        <v>2827</v>
      </c>
      <c r="F170" s="5" t="s">
        <v>2219</v>
      </c>
      <c r="G170" s="5" t="s">
        <v>739</v>
      </c>
      <c r="H170" s="29" t="s">
        <v>2770</v>
      </c>
      <c r="I170" s="5">
        <v>3</v>
      </c>
      <c r="J170" s="4">
        <v>7</v>
      </c>
      <c r="K170" s="5" t="s">
        <v>2274</v>
      </c>
      <c r="L170" s="5" t="s">
        <v>2772</v>
      </c>
      <c r="M170" s="4">
        <v>4</v>
      </c>
      <c r="N170" s="5" t="s">
        <v>1840</v>
      </c>
      <c r="O170" s="5" t="s">
        <v>706</v>
      </c>
      <c r="P170" s="5" t="s">
        <v>314</v>
      </c>
      <c r="Q170" s="6">
        <v>0</v>
      </c>
      <c r="R170" s="6">
        <v>25</v>
      </c>
      <c r="S170" s="6">
        <v>25</v>
      </c>
      <c r="T170" s="6">
        <v>25</v>
      </c>
      <c r="U170" s="6">
        <v>25</v>
      </c>
      <c r="V170" s="6">
        <v>100</v>
      </c>
      <c r="W170" s="6">
        <v>25</v>
      </c>
      <c r="X170" s="6">
        <v>22.7</v>
      </c>
      <c r="Y170" s="6">
        <v>25</v>
      </c>
      <c r="Z170" s="6">
        <v>25</v>
      </c>
      <c r="AA170" s="6">
        <v>97.7</v>
      </c>
      <c r="AB170" s="21">
        <f t="shared" si="13"/>
        <v>0.97699999999999998</v>
      </c>
      <c r="AC170" s="23">
        <f t="shared" si="16"/>
        <v>0.97699999999999998</v>
      </c>
      <c r="AD170" s="34">
        <v>0.97699999999999998</v>
      </c>
      <c r="AE170" s="34">
        <v>97.7</v>
      </c>
      <c r="AF170" s="35" t="str">
        <f>REPT("|",Tabla13[[#This Row],[Columna2]])</f>
        <v>|||||||||||||||||||||||||||||||||||||||||||||||||||||||||||||||||||||||||||||||||||||||||||||||||</v>
      </c>
      <c r="AG170" s="24" t="str">
        <f t="shared" si="17"/>
        <v>85% a 100%</v>
      </c>
      <c r="AH170" s="26" t="str">
        <f t="shared" si="18"/>
        <v>176000090000101</v>
      </c>
      <c r="AI170" s="6">
        <v>6542859.9100000001</v>
      </c>
      <c r="AJ170" s="6">
        <v>6370929.8099999996</v>
      </c>
      <c r="AK170" s="21">
        <f t="shared" si="15"/>
        <v>0.97372248491256475</v>
      </c>
      <c r="AL170" s="33">
        <v>0.97372248491256475</v>
      </c>
      <c r="AM170" s="33">
        <f>+Tabla13[[#This Row],[Columna3]]*$AZ$4</f>
        <v>97.372248491256471</v>
      </c>
      <c r="AN170" s="36" t="str">
        <f>REPT("|",Tabla13[[#This Row],[Columna4]])</f>
        <v>|||||||||||||||||||||||||||||||||||||||||||||||||||||||||||||||||||||||||||||||||||||||||||||||||</v>
      </c>
      <c r="AO170" s="26" t="str">
        <f t="shared" si="14"/>
        <v>85% a 100%</v>
      </c>
      <c r="AP170" s="6">
        <v>6542859.9100000011</v>
      </c>
      <c r="AQ170" s="6">
        <v>6370929.8100000005</v>
      </c>
      <c r="AR170" s="5" t="s">
        <v>2340</v>
      </c>
      <c r="AS170" s="5" t="s">
        <v>1655</v>
      </c>
      <c r="AT170" s="5" t="s">
        <v>1532</v>
      </c>
      <c r="AU170" s="5" t="s">
        <v>1282</v>
      </c>
      <c r="AV170" s="5" t="s">
        <v>351</v>
      </c>
      <c r="AW170" s="5" t="s">
        <v>70</v>
      </c>
      <c r="AX170" s="7">
        <v>44580.3614467593</v>
      </c>
      <c r="AY170" s="10"/>
    </row>
    <row r="171" spans="1:51" s="1" customFormat="1" ht="50" customHeight="1">
      <c r="A171" s="9">
        <v>2021</v>
      </c>
      <c r="B171" s="5" t="s">
        <v>2427</v>
      </c>
      <c r="C171" s="5" t="s">
        <v>2779</v>
      </c>
      <c r="D171" s="5" t="s">
        <v>1182</v>
      </c>
      <c r="E171" s="5" t="s">
        <v>2827</v>
      </c>
      <c r="F171" s="5" t="s">
        <v>507</v>
      </c>
      <c r="G171" s="5" t="s">
        <v>1797</v>
      </c>
      <c r="H171" s="29" t="s">
        <v>2771</v>
      </c>
      <c r="I171" s="5">
        <v>2</v>
      </c>
      <c r="J171" s="4">
        <v>4</v>
      </c>
      <c r="K171" s="5" t="s">
        <v>108</v>
      </c>
      <c r="L171" s="5" t="s">
        <v>2772</v>
      </c>
      <c r="M171" s="4">
        <v>4</v>
      </c>
      <c r="N171" s="5" t="s">
        <v>1840</v>
      </c>
      <c r="O171" s="5" t="s">
        <v>1108</v>
      </c>
      <c r="P171" s="5" t="s">
        <v>314</v>
      </c>
      <c r="Q171" s="6">
        <v>100</v>
      </c>
      <c r="R171" s="6">
        <v>25</v>
      </c>
      <c r="S171" s="6">
        <v>25</v>
      </c>
      <c r="T171" s="6">
        <v>25</v>
      </c>
      <c r="U171" s="6">
        <v>25</v>
      </c>
      <c r="V171" s="6">
        <v>100</v>
      </c>
      <c r="W171" s="6">
        <v>25</v>
      </c>
      <c r="X171" s="6">
        <v>26.4</v>
      </c>
      <c r="Y171" s="6">
        <v>25</v>
      </c>
      <c r="Z171" s="6">
        <v>25</v>
      </c>
      <c r="AA171" s="6">
        <v>101.4</v>
      </c>
      <c r="AB171" s="21">
        <f t="shared" si="13"/>
        <v>1.014</v>
      </c>
      <c r="AC171" s="23">
        <f t="shared" si="16"/>
        <v>1</v>
      </c>
      <c r="AD171" s="34">
        <v>1</v>
      </c>
      <c r="AE171" s="34">
        <v>100</v>
      </c>
      <c r="AF171" s="35" t="str">
        <f>REPT("|",Tabla13[[#This Row],[Columna2]])</f>
        <v>||||||||||||||||||||||||||||||||||||||||||||||||||||||||||||||||||||||||||||||||||||||||||||||||||||</v>
      </c>
      <c r="AG171" s="24" t="str">
        <f t="shared" si="17"/>
        <v>85% a 100%</v>
      </c>
      <c r="AH171" s="26" t="str">
        <f t="shared" si="18"/>
        <v>176000090000156</v>
      </c>
      <c r="AI171" s="6">
        <v>15188682.949999999</v>
      </c>
      <c r="AJ171" s="6">
        <v>15020298.720000001</v>
      </c>
      <c r="AK171" s="21">
        <f t="shared" si="15"/>
        <v>0.98891383600840788</v>
      </c>
      <c r="AL171" s="33">
        <v>0.98891383600840788</v>
      </c>
      <c r="AM171" s="33">
        <f>+Tabla13[[#This Row],[Columna3]]*$AZ$4</f>
        <v>98.891383600840783</v>
      </c>
      <c r="AN171" s="36" t="str">
        <f>REPT("|",Tabla13[[#This Row],[Columna4]])</f>
        <v>||||||||||||||||||||||||||||||||||||||||||||||||||||||||||||||||||||||||||||||||||||||||||||||||||</v>
      </c>
      <c r="AO171" s="26" t="str">
        <f t="shared" si="14"/>
        <v>85% a 100%</v>
      </c>
      <c r="AP171" s="6">
        <v>15188682.949999999</v>
      </c>
      <c r="AQ171" s="6">
        <v>15020298.720000001</v>
      </c>
      <c r="AR171" s="5" t="s">
        <v>1340</v>
      </c>
      <c r="AS171" s="5" t="s">
        <v>806</v>
      </c>
      <c r="AT171" s="5" t="s">
        <v>2126</v>
      </c>
      <c r="AU171" s="5" t="s">
        <v>199</v>
      </c>
      <c r="AV171" s="5" t="s">
        <v>351</v>
      </c>
      <c r="AW171" s="5" t="s">
        <v>70</v>
      </c>
      <c r="AX171" s="7">
        <v>44580.358344907399</v>
      </c>
      <c r="AY171" s="10"/>
    </row>
    <row r="172" spans="1:51" s="1" customFormat="1" ht="50" customHeight="1">
      <c r="A172" s="9">
        <v>2021</v>
      </c>
      <c r="B172" s="5" t="s">
        <v>2427</v>
      </c>
      <c r="C172" s="5" t="s">
        <v>2779</v>
      </c>
      <c r="D172" s="5" t="s">
        <v>1182</v>
      </c>
      <c r="E172" s="5" t="s">
        <v>2827</v>
      </c>
      <c r="F172" s="5" t="s">
        <v>257</v>
      </c>
      <c r="G172" s="5" t="s">
        <v>2652</v>
      </c>
      <c r="H172" s="29" t="s">
        <v>2771</v>
      </c>
      <c r="I172" s="5">
        <v>2</v>
      </c>
      <c r="J172" s="4">
        <v>4</v>
      </c>
      <c r="K172" s="5" t="s">
        <v>108</v>
      </c>
      <c r="L172" s="5" t="s">
        <v>2772</v>
      </c>
      <c r="M172" s="4">
        <v>4</v>
      </c>
      <c r="N172" s="5" t="s">
        <v>1840</v>
      </c>
      <c r="O172" s="5" t="s">
        <v>1882</v>
      </c>
      <c r="P172" s="5" t="s">
        <v>314</v>
      </c>
      <c r="Q172" s="6">
        <v>0</v>
      </c>
      <c r="R172" s="6">
        <v>25</v>
      </c>
      <c r="S172" s="6">
        <v>25</v>
      </c>
      <c r="T172" s="6">
        <v>25</v>
      </c>
      <c r="U172" s="6">
        <v>25</v>
      </c>
      <c r="V172" s="6">
        <v>100</v>
      </c>
      <c r="W172" s="6">
        <v>25</v>
      </c>
      <c r="X172" s="6">
        <v>22.6</v>
      </c>
      <c r="Y172" s="6">
        <v>25</v>
      </c>
      <c r="Z172" s="6">
        <v>25</v>
      </c>
      <c r="AA172" s="6">
        <v>97.6</v>
      </c>
      <c r="AB172" s="21">
        <f t="shared" si="13"/>
        <v>0.97599999999999998</v>
      </c>
      <c r="AC172" s="23">
        <f t="shared" si="16"/>
        <v>0.97599999999999998</v>
      </c>
      <c r="AD172" s="34">
        <v>0.97599999999999998</v>
      </c>
      <c r="AE172" s="34">
        <v>97.6</v>
      </c>
      <c r="AF172" s="35" t="str">
        <f>REPT("|",Tabla13[[#This Row],[Columna2]])</f>
        <v>|||||||||||||||||||||||||||||||||||||||||||||||||||||||||||||||||||||||||||||||||||||||||||||||||</v>
      </c>
      <c r="AG172" s="24" t="str">
        <f t="shared" si="17"/>
        <v>85% a 100%</v>
      </c>
      <c r="AH172" s="26" t="str">
        <f t="shared" si="18"/>
        <v>176000090000175</v>
      </c>
      <c r="AI172" s="6">
        <v>910096.84</v>
      </c>
      <c r="AJ172" s="6">
        <v>904658.69</v>
      </c>
      <c r="AK172" s="21">
        <f t="shared" si="15"/>
        <v>0.99402464687164493</v>
      </c>
      <c r="AL172" s="33">
        <v>0.99402464687164493</v>
      </c>
      <c r="AM172" s="33">
        <f>+Tabla13[[#This Row],[Columna3]]*$AZ$4</f>
        <v>99.402464687164496</v>
      </c>
      <c r="AN172" s="36" t="str">
        <f>REPT("|",Tabla13[[#This Row],[Columna4]])</f>
        <v>|||||||||||||||||||||||||||||||||||||||||||||||||||||||||||||||||||||||||||||||||||||||||||||||||||</v>
      </c>
      <c r="AO172" s="26" t="str">
        <f t="shared" si="14"/>
        <v>85% a 100%</v>
      </c>
      <c r="AP172" s="6">
        <v>910096.8400000002</v>
      </c>
      <c r="AQ172" s="6">
        <v>904658.69000000018</v>
      </c>
      <c r="AR172" s="5" t="s">
        <v>107</v>
      </c>
      <c r="AS172" s="5" t="s">
        <v>1368</v>
      </c>
      <c r="AT172" s="5" t="s">
        <v>1965</v>
      </c>
      <c r="AU172" s="5" t="s">
        <v>1179</v>
      </c>
      <c r="AV172" s="5" t="s">
        <v>351</v>
      </c>
      <c r="AW172" s="5" t="s">
        <v>70</v>
      </c>
      <c r="AX172" s="7">
        <v>44580.359143518501</v>
      </c>
      <c r="AY172" s="10"/>
    </row>
    <row r="173" spans="1:51" s="1" customFormat="1" ht="50" customHeight="1">
      <c r="A173" s="9">
        <v>2021</v>
      </c>
      <c r="B173" s="5" t="s">
        <v>1048</v>
      </c>
      <c r="C173" s="5" t="s">
        <v>2777</v>
      </c>
      <c r="D173" s="5" t="s">
        <v>1063</v>
      </c>
      <c r="E173" s="5" t="s">
        <v>2827</v>
      </c>
      <c r="F173" s="5" t="s">
        <v>2219</v>
      </c>
      <c r="G173" s="5" t="s">
        <v>739</v>
      </c>
      <c r="H173" s="29" t="s">
        <v>2770</v>
      </c>
      <c r="I173" s="5">
        <v>1</v>
      </c>
      <c r="J173" s="4">
        <v>1</v>
      </c>
      <c r="K173" s="5" t="s">
        <v>55</v>
      </c>
      <c r="L173" s="5" t="s">
        <v>2776</v>
      </c>
      <c r="M173" s="4">
        <v>14</v>
      </c>
      <c r="N173" s="5" t="s">
        <v>2573</v>
      </c>
      <c r="O173" s="5" t="s">
        <v>706</v>
      </c>
      <c r="P173" s="5" t="s">
        <v>314</v>
      </c>
      <c r="Q173" s="6">
        <v>96.24</v>
      </c>
      <c r="R173" s="6">
        <v>25</v>
      </c>
      <c r="S173" s="6">
        <v>25</v>
      </c>
      <c r="T173" s="6">
        <v>25</v>
      </c>
      <c r="U173" s="6">
        <v>25</v>
      </c>
      <c r="V173" s="6">
        <v>100</v>
      </c>
      <c r="W173" s="6">
        <v>20.399999999999999</v>
      </c>
      <c r="X173" s="6">
        <v>25</v>
      </c>
      <c r="Y173" s="6">
        <v>25</v>
      </c>
      <c r="Z173" s="6">
        <v>29.6</v>
      </c>
      <c r="AA173" s="6">
        <v>100</v>
      </c>
      <c r="AB173" s="21">
        <f t="shared" si="13"/>
        <v>1</v>
      </c>
      <c r="AC173" s="23">
        <f t="shared" si="16"/>
        <v>1</v>
      </c>
      <c r="AD173" s="34">
        <v>1</v>
      </c>
      <c r="AE173" s="34">
        <v>100</v>
      </c>
      <c r="AF173" s="35" t="str">
        <f>REPT("|",Tabla13[[#This Row],[Columna2]])</f>
        <v>||||||||||||||||||||||||||||||||||||||||||||||||||||||||||||||||||||||||||||||||||||||||||||||||||||</v>
      </c>
      <c r="AG173" s="24" t="str">
        <f t="shared" si="17"/>
        <v>85% a 100%</v>
      </c>
      <c r="AH173" s="26" t="str">
        <f t="shared" si="18"/>
        <v>176000104000101</v>
      </c>
      <c r="AI173" s="6">
        <v>263578724.22</v>
      </c>
      <c r="AJ173" s="6">
        <v>258001934.97</v>
      </c>
      <c r="AK173" s="21">
        <f t="shared" si="15"/>
        <v>0.97884203565176509</v>
      </c>
      <c r="AL173" s="33">
        <v>0.97884203565176509</v>
      </c>
      <c r="AM173" s="33">
        <f>+Tabla13[[#This Row],[Columna3]]*$AZ$4</f>
        <v>97.884203565176506</v>
      </c>
      <c r="AN173" s="36" t="str">
        <f>REPT("|",Tabla13[[#This Row],[Columna4]])</f>
        <v>|||||||||||||||||||||||||||||||||||||||||||||||||||||||||||||||||||||||||||||||||||||||||||||||||</v>
      </c>
      <c r="AO173" s="26" t="str">
        <f t="shared" si="14"/>
        <v>85% a 100%</v>
      </c>
      <c r="AP173" s="6">
        <v>263578724.21999997</v>
      </c>
      <c r="AQ173" s="6">
        <v>258001934.96999994</v>
      </c>
      <c r="AR173" s="5" t="s">
        <v>1951</v>
      </c>
      <c r="AS173" s="5" t="s">
        <v>1951</v>
      </c>
      <c r="AT173" s="5" t="s">
        <v>1951</v>
      </c>
      <c r="AU173" s="5" t="s">
        <v>715</v>
      </c>
      <c r="AV173" s="5" t="s">
        <v>2246</v>
      </c>
      <c r="AW173" s="5" t="s">
        <v>2246</v>
      </c>
      <c r="AX173" s="7">
        <v>44589.546724537002</v>
      </c>
      <c r="AY173" s="10"/>
    </row>
    <row r="174" spans="1:51" s="1" customFormat="1" ht="50" customHeight="1">
      <c r="A174" s="9">
        <v>2021</v>
      </c>
      <c r="B174" s="5" t="s">
        <v>1048</v>
      </c>
      <c r="C174" s="5" t="s">
        <v>2777</v>
      </c>
      <c r="D174" s="5" t="s">
        <v>1063</v>
      </c>
      <c r="E174" s="5" t="s">
        <v>2827</v>
      </c>
      <c r="F174" s="5" t="s">
        <v>1631</v>
      </c>
      <c r="G174" s="5" t="s">
        <v>1604</v>
      </c>
      <c r="H174" s="29" t="s">
        <v>2771</v>
      </c>
      <c r="I174" s="5">
        <v>1</v>
      </c>
      <c r="J174" s="4">
        <v>1</v>
      </c>
      <c r="K174" s="5" t="s">
        <v>55</v>
      </c>
      <c r="L174" s="5" t="s">
        <v>2773</v>
      </c>
      <c r="M174" s="4">
        <v>7</v>
      </c>
      <c r="N174" s="5" t="s">
        <v>1817</v>
      </c>
      <c r="O174" s="5" t="s">
        <v>1464</v>
      </c>
      <c r="P174" s="5" t="s">
        <v>227</v>
      </c>
      <c r="Q174" s="6">
        <v>98.43</v>
      </c>
      <c r="R174" s="6">
        <v>273579</v>
      </c>
      <c r="S174" s="6">
        <v>259122</v>
      </c>
      <c r="T174" s="6">
        <v>248035</v>
      </c>
      <c r="U174" s="6">
        <v>248034</v>
      </c>
      <c r="V174" s="6">
        <v>1028770</v>
      </c>
      <c r="W174" s="6">
        <v>273579</v>
      </c>
      <c r="X174" s="6">
        <v>290579</v>
      </c>
      <c r="Y174" s="6">
        <v>299954</v>
      </c>
      <c r="Z174" s="6">
        <v>164658</v>
      </c>
      <c r="AA174" s="6">
        <v>1028770</v>
      </c>
      <c r="AB174" s="21">
        <f t="shared" si="13"/>
        <v>1</v>
      </c>
      <c r="AC174" s="23">
        <f t="shared" si="16"/>
        <v>1</v>
      </c>
      <c r="AD174" s="34">
        <v>1</v>
      </c>
      <c r="AE174" s="34">
        <v>100</v>
      </c>
      <c r="AF174" s="35" t="str">
        <f>REPT("|",Tabla13[[#This Row],[Columna2]])</f>
        <v>||||||||||||||||||||||||||||||||||||||||||||||||||||||||||||||||||||||||||||||||||||||||||||||||||||</v>
      </c>
      <c r="AG174" s="24" t="str">
        <f t="shared" si="17"/>
        <v>85% a 100%</v>
      </c>
      <c r="AH174" s="26" t="str">
        <f t="shared" si="18"/>
        <v>176000104000155</v>
      </c>
      <c r="AI174" s="6">
        <v>123413114.55</v>
      </c>
      <c r="AJ174" s="6">
        <v>123382229.69</v>
      </c>
      <c r="AK174" s="21">
        <f t="shared" si="15"/>
        <v>0.9997497441004336</v>
      </c>
      <c r="AL174" s="33">
        <v>0.9997497441004336</v>
      </c>
      <c r="AM174" s="33">
        <f>+Tabla13[[#This Row],[Columna3]]*$AZ$4</f>
        <v>99.974974410043359</v>
      </c>
      <c r="AN174" s="36" t="str">
        <f>REPT("|",Tabla13[[#This Row],[Columna4]])</f>
        <v>|||||||||||||||||||||||||||||||||||||||||||||||||||||||||||||||||||||||||||||||||||||||||||||||||||</v>
      </c>
      <c r="AO174" s="26" t="str">
        <f t="shared" si="14"/>
        <v>85% a 100%</v>
      </c>
      <c r="AP174" s="6">
        <v>123413114.54999995</v>
      </c>
      <c r="AQ174" s="6">
        <v>123382229.68999992</v>
      </c>
      <c r="AR174" s="5" t="s">
        <v>2679</v>
      </c>
      <c r="AS174" s="5" t="s">
        <v>1668</v>
      </c>
      <c r="AT174" s="5" t="s">
        <v>335</v>
      </c>
      <c r="AU174" s="5" t="s">
        <v>1948</v>
      </c>
      <c r="AV174" s="5" t="s">
        <v>2246</v>
      </c>
      <c r="AW174" s="5" t="s">
        <v>2246</v>
      </c>
      <c r="AX174" s="7">
        <v>44589.617337962998</v>
      </c>
      <c r="AY174" s="11">
        <v>44589.599953703699</v>
      </c>
    </row>
    <row r="175" spans="1:51" s="1" customFormat="1" ht="50" customHeight="1">
      <c r="A175" s="9">
        <v>2021</v>
      </c>
      <c r="B175" s="5" t="s">
        <v>1048</v>
      </c>
      <c r="C175" s="5" t="s">
        <v>2777</v>
      </c>
      <c r="D175" s="5" t="s">
        <v>1063</v>
      </c>
      <c r="E175" s="5" t="s">
        <v>2827</v>
      </c>
      <c r="F175" s="5" t="s">
        <v>507</v>
      </c>
      <c r="G175" s="5" t="s">
        <v>331</v>
      </c>
      <c r="H175" s="29" t="s">
        <v>2771</v>
      </c>
      <c r="I175" s="5">
        <v>1</v>
      </c>
      <c r="J175" s="4">
        <v>1</v>
      </c>
      <c r="K175" s="5" t="s">
        <v>55</v>
      </c>
      <c r="L175" s="5" t="s">
        <v>2773</v>
      </c>
      <c r="M175" s="4">
        <v>7</v>
      </c>
      <c r="N175" s="5" t="s">
        <v>1817</v>
      </c>
      <c r="O175" s="5" t="s">
        <v>2134</v>
      </c>
      <c r="P175" s="5" t="s">
        <v>227</v>
      </c>
      <c r="Q175" s="6">
        <v>99.14</v>
      </c>
      <c r="R175" s="6">
        <v>3146155</v>
      </c>
      <c r="S175" s="6">
        <v>3122773</v>
      </c>
      <c r="T175" s="6">
        <v>3105492</v>
      </c>
      <c r="U175" s="6">
        <v>3105492</v>
      </c>
      <c r="V175" s="6">
        <v>12479912</v>
      </c>
      <c r="W175" s="6">
        <v>3146155</v>
      </c>
      <c r="X175" s="6">
        <v>3167124</v>
      </c>
      <c r="Y175" s="6">
        <v>3156736</v>
      </c>
      <c r="Z175" s="6">
        <v>3009897</v>
      </c>
      <c r="AA175" s="6">
        <v>12479912</v>
      </c>
      <c r="AB175" s="21">
        <f t="shared" si="13"/>
        <v>1</v>
      </c>
      <c r="AC175" s="23">
        <f t="shared" si="16"/>
        <v>1</v>
      </c>
      <c r="AD175" s="34">
        <v>1</v>
      </c>
      <c r="AE175" s="34">
        <v>100</v>
      </c>
      <c r="AF175" s="35" t="str">
        <f>REPT("|",Tabla13[[#This Row],[Columna2]])</f>
        <v>||||||||||||||||||||||||||||||||||||||||||||||||||||||||||||||||||||||||||||||||||||||||||||||||||||</v>
      </c>
      <c r="AG175" s="24" t="str">
        <f t="shared" si="17"/>
        <v>85% a 100%</v>
      </c>
      <c r="AH175" s="26" t="str">
        <f t="shared" si="18"/>
        <v>176000104000156</v>
      </c>
      <c r="AI175" s="6">
        <v>1205390968.8900001</v>
      </c>
      <c r="AJ175" s="6">
        <v>1205165935.8499999</v>
      </c>
      <c r="AK175" s="21">
        <f t="shared" si="15"/>
        <v>0.9998133111614339</v>
      </c>
      <c r="AL175" s="33">
        <v>0.9998133111614339</v>
      </c>
      <c r="AM175" s="33">
        <f>+Tabla13[[#This Row],[Columna3]]*$AZ$4</f>
        <v>99.981331116143394</v>
      </c>
      <c r="AN175" s="36" t="str">
        <f>REPT("|",Tabla13[[#This Row],[Columna4]])</f>
        <v>|||||||||||||||||||||||||||||||||||||||||||||||||||||||||||||||||||||||||||||||||||||||||||||||||||</v>
      </c>
      <c r="AO175" s="26" t="str">
        <f t="shared" si="14"/>
        <v>85% a 100%</v>
      </c>
      <c r="AP175" s="6">
        <v>1205390968.8899999</v>
      </c>
      <c r="AQ175" s="6">
        <v>1205165935.8500001</v>
      </c>
      <c r="AR175" s="5" t="s">
        <v>160</v>
      </c>
      <c r="AS175" s="5" t="s">
        <v>1192</v>
      </c>
      <c r="AT175" s="5" t="s">
        <v>1554</v>
      </c>
      <c r="AU175" s="5" t="s">
        <v>2087</v>
      </c>
      <c r="AV175" s="5" t="s">
        <v>2246</v>
      </c>
      <c r="AW175" s="5" t="s">
        <v>2246</v>
      </c>
      <c r="AX175" s="7">
        <v>44589.603611111103</v>
      </c>
      <c r="AY175" s="11">
        <v>44588.463842592602</v>
      </c>
    </row>
    <row r="176" spans="1:51" s="1" customFormat="1" ht="50" customHeight="1">
      <c r="A176" s="9">
        <v>2021</v>
      </c>
      <c r="B176" s="5" t="s">
        <v>1048</v>
      </c>
      <c r="C176" s="5" t="s">
        <v>2777</v>
      </c>
      <c r="D176" s="5" t="s">
        <v>1063</v>
      </c>
      <c r="E176" s="5" t="s">
        <v>2827</v>
      </c>
      <c r="F176" s="5" t="s">
        <v>2029</v>
      </c>
      <c r="G176" s="5" t="s">
        <v>79</v>
      </c>
      <c r="H176" s="29" t="s">
        <v>2771</v>
      </c>
      <c r="I176" s="5">
        <v>1</v>
      </c>
      <c r="J176" s="4">
        <v>1</v>
      </c>
      <c r="K176" s="5" t="s">
        <v>55</v>
      </c>
      <c r="L176" s="5" t="s">
        <v>2773</v>
      </c>
      <c r="M176" s="4">
        <v>7</v>
      </c>
      <c r="N176" s="5" t="s">
        <v>1817</v>
      </c>
      <c r="O176" s="5" t="s">
        <v>211</v>
      </c>
      <c r="P176" s="5" t="s">
        <v>227</v>
      </c>
      <c r="Q176" s="6">
        <v>97.61</v>
      </c>
      <c r="R176" s="6">
        <v>895043</v>
      </c>
      <c r="S176" s="6">
        <v>904200</v>
      </c>
      <c r="T176" s="6">
        <v>911841</v>
      </c>
      <c r="U176" s="6">
        <v>911840</v>
      </c>
      <c r="V176" s="6">
        <v>3622924</v>
      </c>
      <c r="W176" s="6">
        <v>895043</v>
      </c>
      <c r="X176" s="6">
        <v>924923</v>
      </c>
      <c r="Y176" s="6">
        <v>916034</v>
      </c>
      <c r="Z176" s="6">
        <v>886924</v>
      </c>
      <c r="AA176" s="6">
        <v>3622924</v>
      </c>
      <c r="AB176" s="21">
        <f t="shared" ref="AB176:AB221" si="19">AA176/V176</f>
        <v>1</v>
      </c>
      <c r="AC176" s="23">
        <f t="shared" si="16"/>
        <v>1</v>
      </c>
      <c r="AD176" s="34">
        <v>1</v>
      </c>
      <c r="AE176" s="34">
        <v>100</v>
      </c>
      <c r="AF176" s="35" t="str">
        <f>REPT("|",Tabla13[[#This Row],[Columna2]])</f>
        <v>||||||||||||||||||||||||||||||||||||||||||||||||||||||||||||||||||||||||||||||||||||||||||||||||||||</v>
      </c>
      <c r="AG176" s="24" t="str">
        <f t="shared" si="17"/>
        <v>85% a 100%</v>
      </c>
      <c r="AH176" s="26" t="str">
        <f t="shared" si="18"/>
        <v>176000104000157</v>
      </c>
      <c r="AI176" s="6">
        <v>523882609.63</v>
      </c>
      <c r="AJ176" s="6">
        <v>523053736.60000002</v>
      </c>
      <c r="AK176" s="21">
        <f t="shared" si="15"/>
        <v>0.99841782679027014</v>
      </c>
      <c r="AL176" s="33">
        <v>0.99841782679027014</v>
      </c>
      <c r="AM176" s="33">
        <f>+Tabla13[[#This Row],[Columna3]]*$AZ$4</f>
        <v>99.84178267902702</v>
      </c>
      <c r="AN176" s="36" t="str">
        <f>REPT("|",Tabla13[[#This Row],[Columna4]])</f>
        <v>|||||||||||||||||||||||||||||||||||||||||||||||||||||||||||||||||||||||||||||||||||||||||||||||||||</v>
      </c>
      <c r="AO176" s="26" t="str">
        <f t="shared" ref="AO176:AO221" si="20">IF(AK176&gt;=85%,"85% a 100%",IF(AND(AK176&gt;=70%,AK176&lt;85%),"70% a 84,99%","0% a 69,99%"))</f>
        <v>85% a 100%</v>
      </c>
      <c r="AP176" s="37">
        <v>523882609.62999922</v>
      </c>
      <c r="AQ176" s="6">
        <v>523053736.59999919</v>
      </c>
      <c r="AR176" s="5" t="s">
        <v>1909</v>
      </c>
      <c r="AS176" s="5" t="s">
        <v>2585</v>
      </c>
      <c r="AT176" s="5" t="s">
        <v>2150</v>
      </c>
      <c r="AU176" s="5" t="s">
        <v>2461</v>
      </c>
      <c r="AV176" s="5" t="s">
        <v>2246</v>
      </c>
      <c r="AW176" s="5" t="s">
        <v>2246</v>
      </c>
      <c r="AX176" s="7">
        <v>44589.6043055556</v>
      </c>
      <c r="AY176" s="10"/>
    </row>
    <row r="177" spans="1:51" s="1" customFormat="1" ht="50" customHeight="1">
      <c r="A177" s="9">
        <v>2021</v>
      </c>
      <c r="B177" s="5" t="s">
        <v>1048</v>
      </c>
      <c r="C177" s="5" t="s">
        <v>2777</v>
      </c>
      <c r="D177" s="5" t="s">
        <v>1063</v>
      </c>
      <c r="E177" s="5" t="s">
        <v>2827</v>
      </c>
      <c r="F177" s="5" t="s">
        <v>439</v>
      </c>
      <c r="G177" s="5" t="s">
        <v>1166</v>
      </c>
      <c r="H177" s="29" t="s">
        <v>2771</v>
      </c>
      <c r="I177" s="5">
        <v>1</v>
      </c>
      <c r="J177" s="4">
        <v>1</v>
      </c>
      <c r="K177" s="5" t="s">
        <v>55</v>
      </c>
      <c r="L177" s="5" t="s">
        <v>2773</v>
      </c>
      <c r="M177" s="4">
        <v>7</v>
      </c>
      <c r="N177" s="5" t="s">
        <v>1817</v>
      </c>
      <c r="O177" s="5" t="s">
        <v>109</v>
      </c>
      <c r="P177" s="5" t="s">
        <v>227</v>
      </c>
      <c r="Q177" s="6">
        <v>66.33</v>
      </c>
      <c r="R177" s="6">
        <v>1892</v>
      </c>
      <c r="S177" s="6">
        <v>1139</v>
      </c>
      <c r="T177" s="6">
        <v>1616</v>
      </c>
      <c r="U177" s="6">
        <v>1353</v>
      </c>
      <c r="V177" s="6">
        <v>6000</v>
      </c>
      <c r="W177" s="6">
        <v>3305</v>
      </c>
      <c r="X177" s="6">
        <v>1176</v>
      </c>
      <c r="Y177" s="6">
        <v>1358</v>
      </c>
      <c r="Z177" s="6">
        <v>161</v>
      </c>
      <c r="AA177" s="6">
        <v>6000</v>
      </c>
      <c r="AB177" s="21">
        <f t="shared" si="19"/>
        <v>1</v>
      </c>
      <c r="AC177" s="23">
        <f t="shared" si="16"/>
        <v>1</v>
      </c>
      <c r="AD177" s="34">
        <v>1</v>
      </c>
      <c r="AE177" s="34">
        <v>100</v>
      </c>
      <c r="AF177" s="35" t="str">
        <f>REPT("|",Tabla13[[#This Row],[Columna2]])</f>
        <v>||||||||||||||||||||||||||||||||||||||||||||||||||||||||||||||||||||||||||||||||||||||||||||||||||||</v>
      </c>
      <c r="AG177" s="24" t="str">
        <f t="shared" si="17"/>
        <v>85% a 100%</v>
      </c>
      <c r="AH177" s="26" t="str">
        <f t="shared" si="18"/>
        <v>176000104000158</v>
      </c>
      <c r="AI177" s="6">
        <v>61944.959999999999</v>
      </c>
      <c r="AJ177" s="6">
        <v>57319.199999999997</v>
      </c>
      <c r="AK177" s="21">
        <f t="shared" si="15"/>
        <v>0.92532467532467533</v>
      </c>
      <c r="AL177" s="33">
        <v>0.92532467532467533</v>
      </c>
      <c r="AM177" s="33">
        <f>+Tabla13[[#This Row],[Columna3]]*$AZ$4</f>
        <v>92.532467532467535</v>
      </c>
      <c r="AN177" s="36" t="str">
        <f>REPT("|",Tabla13[[#This Row],[Columna4]])</f>
        <v>||||||||||||||||||||||||||||||||||||||||||||||||||||||||||||||||||||||||||||||||||||||||||||</v>
      </c>
      <c r="AO177" s="26" t="str">
        <f t="shared" si="20"/>
        <v>85% a 100%</v>
      </c>
      <c r="AP177" s="6">
        <v>61944.959999999999</v>
      </c>
      <c r="AQ177" s="6">
        <v>57319.200000000004</v>
      </c>
      <c r="AR177" s="5" t="s">
        <v>1435</v>
      </c>
      <c r="AS177" s="5" t="s">
        <v>2288</v>
      </c>
      <c r="AT177" s="5" t="s">
        <v>1496</v>
      </c>
      <c r="AU177" s="5" t="s">
        <v>1569</v>
      </c>
      <c r="AV177" s="5" t="s">
        <v>2246</v>
      </c>
      <c r="AW177" s="5" t="s">
        <v>2246</v>
      </c>
      <c r="AX177" s="7">
        <v>44589.621111111097</v>
      </c>
      <c r="AY177" s="10"/>
    </row>
    <row r="178" spans="1:51" s="1" customFormat="1" ht="50" customHeight="1">
      <c r="A178" s="9">
        <v>2021</v>
      </c>
      <c r="B178" s="5" t="s">
        <v>1048</v>
      </c>
      <c r="C178" s="5" t="s">
        <v>2777</v>
      </c>
      <c r="D178" s="5" t="s">
        <v>1063</v>
      </c>
      <c r="E178" s="5" t="s">
        <v>2827</v>
      </c>
      <c r="F178" s="5" t="s">
        <v>2076</v>
      </c>
      <c r="G178" s="5" t="s">
        <v>1262</v>
      </c>
      <c r="H178" s="29" t="s">
        <v>2771</v>
      </c>
      <c r="I178" s="5">
        <v>1</v>
      </c>
      <c r="J178" s="4">
        <v>1</v>
      </c>
      <c r="K178" s="5" t="s">
        <v>55</v>
      </c>
      <c r="L178" s="5" t="s">
        <v>2773</v>
      </c>
      <c r="M178" s="4">
        <v>8</v>
      </c>
      <c r="N178" s="5" t="s">
        <v>828</v>
      </c>
      <c r="O178" s="5" t="s">
        <v>102</v>
      </c>
      <c r="P178" s="5" t="s">
        <v>227</v>
      </c>
      <c r="Q178" s="6">
        <v>46.93</v>
      </c>
      <c r="R178" s="6">
        <v>0</v>
      </c>
      <c r="S178" s="6">
        <v>2095871</v>
      </c>
      <c r="T178" s="6">
        <v>0</v>
      </c>
      <c r="U178" s="6">
        <v>0</v>
      </c>
      <c r="V178" s="6">
        <v>2095871</v>
      </c>
      <c r="W178" s="6">
        <v>0</v>
      </c>
      <c r="X178" s="6">
        <v>2095871</v>
      </c>
      <c r="Y178" s="6">
        <v>0</v>
      </c>
      <c r="Z178" s="6">
        <v>0</v>
      </c>
      <c r="AA178" s="6">
        <v>2095871</v>
      </c>
      <c r="AB178" s="21">
        <f t="shared" si="19"/>
        <v>1</v>
      </c>
      <c r="AC178" s="23">
        <f t="shared" si="16"/>
        <v>1</v>
      </c>
      <c r="AD178" s="34">
        <v>1</v>
      </c>
      <c r="AE178" s="34">
        <v>100</v>
      </c>
      <c r="AF178" s="35" t="str">
        <f>REPT("|",Tabla13[[#This Row],[Columna2]])</f>
        <v>||||||||||||||||||||||||||||||||||||||||||||||||||||||||||||||||||||||||||||||||||||||||||||||||||||</v>
      </c>
      <c r="AG178" s="24" t="str">
        <f t="shared" si="17"/>
        <v>85% a 100%</v>
      </c>
      <c r="AH178" s="26" t="str">
        <f t="shared" si="18"/>
        <v>176000104000159</v>
      </c>
      <c r="AI178" s="6">
        <v>142976733.00999999</v>
      </c>
      <c r="AJ178" s="6">
        <v>140877627.41999999</v>
      </c>
      <c r="AK178" s="21">
        <f t="shared" ref="AK178:AK222" si="21">AJ178/AI178</f>
        <v>0.98531855116697076</v>
      </c>
      <c r="AL178" s="33">
        <v>0.98531855116697076</v>
      </c>
      <c r="AM178" s="33">
        <f>+Tabla13[[#This Row],[Columna3]]*$AZ$4</f>
        <v>98.531855116697074</v>
      </c>
      <c r="AN178" s="36" t="str">
        <f>REPT("|",Tabla13[[#This Row],[Columna4]])</f>
        <v>||||||||||||||||||||||||||||||||||||||||||||||||||||||||||||||||||||||||||||||||||||||||||||||||||</v>
      </c>
      <c r="AO178" s="26" t="str">
        <f t="shared" si="20"/>
        <v>85% a 100%</v>
      </c>
      <c r="AP178" s="6">
        <v>142976733.00999996</v>
      </c>
      <c r="AQ178" s="6">
        <v>140877627.41999999</v>
      </c>
      <c r="AR178" s="5" t="s">
        <v>1335</v>
      </c>
      <c r="AS178" s="5" t="s">
        <v>953</v>
      </c>
      <c r="AT178" s="5" t="s">
        <v>1345</v>
      </c>
      <c r="AU178" s="5" t="s">
        <v>915</v>
      </c>
      <c r="AV178" s="5" t="s">
        <v>2246</v>
      </c>
      <c r="AW178" s="5" t="s">
        <v>2246</v>
      </c>
      <c r="AX178" s="7">
        <v>44589.613483796304</v>
      </c>
      <c r="AY178" s="10"/>
    </row>
    <row r="179" spans="1:51" s="1" customFormat="1" ht="50" customHeight="1">
      <c r="A179" s="9">
        <v>2021</v>
      </c>
      <c r="B179" s="5" t="s">
        <v>1048</v>
      </c>
      <c r="C179" s="5" t="s">
        <v>2777</v>
      </c>
      <c r="D179" s="5" t="s">
        <v>1063</v>
      </c>
      <c r="E179" s="5" t="s">
        <v>2827</v>
      </c>
      <c r="F179" s="5" t="s">
        <v>2385</v>
      </c>
      <c r="G179" s="5" t="s">
        <v>336</v>
      </c>
      <c r="H179" s="29" t="s">
        <v>2771</v>
      </c>
      <c r="I179" s="5">
        <v>1</v>
      </c>
      <c r="J179" s="4">
        <v>1</v>
      </c>
      <c r="K179" s="5" t="s">
        <v>55</v>
      </c>
      <c r="L179" s="5" t="s">
        <v>2773</v>
      </c>
      <c r="M179" s="4">
        <v>7</v>
      </c>
      <c r="N179" s="5" t="s">
        <v>1817</v>
      </c>
      <c r="O179" s="5" t="s">
        <v>322</v>
      </c>
      <c r="P179" s="5" t="s">
        <v>227</v>
      </c>
      <c r="Q179" s="6">
        <v>25</v>
      </c>
      <c r="R179" s="6">
        <v>0</v>
      </c>
      <c r="S179" s="6">
        <v>3</v>
      </c>
      <c r="T179" s="6">
        <v>116</v>
      </c>
      <c r="U179" s="6">
        <v>923</v>
      </c>
      <c r="V179" s="6">
        <v>1042</v>
      </c>
      <c r="W179" s="6">
        <v>0</v>
      </c>
      <c r="X179" s="6">
        <v>3</v>
      </c>
      <c r="Y179" s="6">
        <v>78</v>
      </c>
      <c r="Z179" s="6">
        <v>55</v>
      </c>
      <c r="AA179" s="6">
        <v>136</v>
      </c>
      <c r="AB179" s="21">
        <f t="shared" si="19"/>
        <v>0.13051823416506717</v>
      </c>
      <c r="AC179" s="23">
        <f t="shared" si="16"/>
        <v>0.13051823416506717</v>
      </c>
      <c r="AD179" s="34">
        <v>0.13051823416506717</v>
      </c>
      <c r="AE179" s="34">
        <v>13.051823416506716</v>
      </c>
      <c r="AF179" s="35" t="str">
        <f>REPT("|",Tabla13[[#This Row],[Columna2]])</f>
        <v>|||||||||||||</v>
      </c>
      <c r="AG179" s="24" t="str">
        <f t="shared" si="17"/>
        <v>0% a 69,99%</v>
      </c>
      <c r="AH179" s="26" t="str">
        <f t="shared" si="18"/>
        <v>176000104000160</v>
      </c>
      <c r="AI179" s="6">
        <v>472108272.97000003</v>
      </c>
      <c r="AJ179" s="6">
        <v>7092094.4699999997</v>
      </c>
      <c r="AK179" s="21">
        <f t="shared" si="21"/>
        <v>1.502217791140183E-2</v>
      </c>
      <c r="AL179" s="33">
        <v>1.502217791140183E-2</v>
      </c>
      <c r="AM179" s="33">
        <f>+Tabla13[[#This Row],[Columna3]]*$AZ$4</f>
        <v>1.5022177911401831</v>
      </c>
      <c r="AN179" s="36" t="str">
        <f>REPT("|",Tabla13[[#This Row],[Columna4]])</f>
        <v>|</v>
      </c>
      <c r="AO179" s="26" t="str">
        <f t="shared" si="20"/>
        <v>0% a 69,99%</v>
      </c>
      <c r="AP179" s="6">
        <v>472108272.97000009</v>
      </c>
      <c r="AQ179" s="6">
        <v>7092094.4700000016</v>
      </c>
      <c r="AR179" s="5" t="s">
        <v>685</v>
      </c>
      <c r="AS179" s="5" t="s">
        <v>2492</v>
      </c>
      <c r="AT179" s="5" t="s">
        <v>765</v>
      </c>
      <c r="AU179" s="5" t="s">
        <v>2633</v>
      </c>
      <c r="AV179" s="5" t="s">
        <v>2246</v>
      </c>
      <c r="AW179" s="5" t="s">
        <v>2246</v>
      </c>
      <c r="AX179" s="7">
        <v>44589.616666666698</v>
      </c>
      <c r="AY179" s="10"/>
    </row>
    <row r="180" spans="1:51" s="1" customFormat="1" ht="50" customHeight="1">
      <c r="A180" s="9">
        <v>2021</v>
      </c>
      <c r="B180" s="5" t="s">
        <v>2240</v>
      </c>
      <c r="C180" s="5" t="s">
        <v>2779</v>
      </c>
      <c r="D180" s="5" t="s">
        <v>1342</v>
      </c>
      <c r="E180" s="5" t="s">
        <v>2827</v>
      </c>
      <c r="F180" s="5" t="s">
        <v>2219</v>
      </c>
      <c r="G180" s="5" t="s">
        <v>739</v>
      </c>
      <c r="H180" s="29" t="s">
        <v>2770</v>
      </c>
      <c r="I180" s="5">
        <v>2</v>
      </c>
      <c r="J180" s="4">
        <v>5</v>
      </c>
      <c r="K180" s="5" t="s">
        <v>2602</v>
      </c>
      <c r="L180" s="5" t="s">
        <v>2775</v>
      </c>
      <c r="M180" s="4">
        <v>11</v>
      </c>
      <c r="N180" s="5" t="s">
        <v>2176</v>
      </c>
      <c r="O180" s="5" t="s">
        <v>719</v>
      </c>
      <c r="P180" s="5" t="s">
        <v>314</v>
      </c>
      <c r="Q180" s="6">
        <v>100</v>
      </c>
      <c r="R180" s="6">
        <v>25</v>
      </c>
      <c r="S180" s="6">
        <v>25</v>
      </c>
      <c r="T180" s="6">
        <v>25</v>
      </c>
      <c r="U180" s="6">
        <v>25</v>
      </c>
      <c r="V180" s="6">
        <v>100</v>
      </c>
      <c r="W180" s="6">
        <v>25</v>
      </c>
      <c r="X180" s="6">
        <v>25</v>
      </c>
      <c r="Y180" s="6">
        <v>25</v>
      </c>
      <c r="Z180" s="6">
        <v>25</v>
      </c>
      <c r="AA180" s="6">
        <v>100</v>
      </c>
      <c r="AB180" s="21">
        <f t="shared" si="19"/>
        <v>1</v>
      </c>
      <c r="AC180" s="23">
        <f t="shared" si="16"/>
        <v>1</v>
      </c>
      <c r="AD180" s="34">
        <v>1</v>
      </c>
      <c r="AE180" s="34">
        <v>100</v>
      </c>
      <c r="AF180" s="35" t="str">
        <f>REPT("|",Tabla13[[#This Row],[Columna2]])</f>
        <v>||||||||||||||||||||||||||||||||||||||||||||||||||||||||||||||||||||||||||||||||||||||||||||||||||||</v>
      </c>
      <c r="AG180" s="24" t="str">
        <f t="shared" si="17"/>
        <v>85% a 100%</v>
      </c>
      <c r="AH180" s="26" t="str">
        <f t="shared" si="18"/>
        <v>176813601000101</v>
      </c>
      <c r="AI180" s="6">
        <v>4562019.6100000003</v>
      </c>
      <c r="AJ180" s="6">
        <v>4484927.8899999997</v>
      </c>
      <c r="AK180" s="21">
        <f t="shared" si="21"/>
        <v>0.98310140538830326</v>
      </c>
      <c r="AL180" s="33">
        <v>0.98310140538830326</v>
      </c>
      <c r="AM180" s="33">
        <f>+Tabla13[[#This Row],[Columna3]]*$AZ$4</f>
        <v>98.310140538830325</v>
      </c>
      <c r="AN180" s="36" t="str">
        <f>REPT("|",Tabla13[[#This Row],[Columna4]])</f>
        <v>||||||||||||||||||||||||||||||||||||||||||||||||||||||||||||||||||||||||||||||||||||||||||||||||||</v>
      </c>
      <c r="AO180" s="26" t="str">
        <f t="shared" si="20"/>
        <v>85% a 100%</v>
      </c>
      <c r="AP180" s="6">
        <v>4537449.33</v>
      </c>
      <c r="AQ180" s="6">
        <v>4460239.24</v>
      </c>
      <c r="AR180" s="5" t="s">
        <v>31</v>
      </c>
      <c r="AS180" s="5" t="s">
        <v>937</v>
      </c>
      <c r="AT180" s="5" t="s">
        <v>1697</v>
      </c>
      <c r="AU180" s="5" t="s">
        <v>1697</v>
      </c>
      <c r="AV180" s="5" t="s">
        <v>989</v>
      </c>
      <c r="AW180" s="5" t="s">
        <v>2017</v>
      </c>
      <c r="AX180" s="7">
        <v>44589.505312499998</v>
      </c>
      <c r="AY180" s="10"/>
    </row>
    <row r="181" spans="1:51" s="1" customFormat="1" ht="50" customHeight="1">
      <c r="A181" s="9">
        <v>2021</v>
      </c>
      <c r="B181" s="5" t="s">
        <v>2240</v>
      </c>
      <c r="C181" s="5" t="s">
        <v>2779</v>
      </c>
      <c r="D181" s="5" t="s">
        <v>1342</v>
      </c>
      <c r="E181" s="5" t="s">
        <v>2827</v>
      </c>
      <c r="F181" s="5" t="s">
        <v>1631</v>
      </c>
      <c r="G181" s="5" t="s">
        <v>1511</v>
      </c>
      <c r="H181" s="29" t="s">
        <v>2771</v>
      </c>
      <c r="I181" s="5">
        <v>2</v>
      </c>
      <c r="J181" s="4">
        <v>5</v>
      </c>
      <c r="K181" s="5" t="s">
        <v>2602</v>
      </c>
      <c r="L181" s="5" t="s">
        <v>2775</v>
      </c>
      <c r="M181" s="4">
        <v>11</v>
      </c>
      <c r="N181" s="5" t="s">
        <v>2176</v>
      </c>
      <c r="O181" s="5" t="s">
        <v>1936</v>
      </c>
      <c r="P181" s="5" t="s">
        <v>522</v>
      </c>
      <c r="Q181" s="6">
        <v>100</v>
      </c>
      <c r="R181" s="6">
        <v>27777548</v>
      </c>
      <c r="S181" s="6">
        <v>24703365</v>
      </c>
      <c r="T181" s="6">
        <v>23322629</v>
      </c>
      <c r="U181" s="6">
        <v>23098118</v>
      </c>
      <c r="V181" s="6">
        <v>98901660</v>
      </c>
      <c r="W181" s="6">
        <v>28439534</v>
      </c>
      <c r="X181" s="6">
        <v>27780815</v>
      </c>
      <c r="Y181" s="6">
        <v>24839535</v>
      </c>
      <c r="Z181" s="6">
        <v>20221853</v>
      </c>
      <c r="AA181" s="6">
        <v>101281737</v>
      </c>
      <c r="AB181" s="21">
        <f t="shared" si="19"/>
        <v>1.0240650864707428</v>
      </c>
      <c r="AC181" s="23">
        <f t="shared" si="16"/>
        <v>1</v>
      </c>
      <c r="AD181" s="34">
        <v>1</v>
      </c>
      <c r="AE181" s="34">
        <v>100</v>
      </c>
      <c r="AF181" s="35" t="str">
        <f>REPT("|",Tabla13[[#This Row],[Columna2]])</f>
        <v>||||||||||||||||||||||||||||||||||||||||||||||||||||||||||||||||||||||||||||||||||||||||||||||||||||</v>
      </c>
      <c r="AG181" s="24" t="str">
        <f t="shared" si="17"/>
        <v>85% a 100%</v>
      </c>
      <c r="AH181" s="26" t="str">
        <f t="shared" si="18"/>
        <v>176813601000155</v>
      </c>
      <c r="AI181" s="6">
        <v>5787346.4400000004</v>
      </c>
      <c r="AJ181" s="6">
        <v>5752112.9299999997</v>
      </c>
      <c r="AK181" s="21">
        <f t="shared" si="21"/>
        <v>0.99391197496723549</v>
      </c>
      <c r="AL181" s="33">
        <v>0.99391197496723549</v>
      </c>
      <c r="AM181" s="33">
        <f>+Tabla13[[#This Row],[Columna3]]*$AZ$4</f>
        <v>99.391197496723549</v>
      </c>
      <c r="AN181" s="36" t="str">
        <f>REPT("|",Tabla13[[#This Row],[Columna4]])</f>
        <v>|||||||||||||||||||||||||||||||||||||||||||||||||||||||||||||||||||||||||||||||||||||||||||||||||||</v>
      </c>
      <c r="AO181" s="26" t="str">
        <f t="shared" si="20"/>
        <v>85% a 100%</v>
      </c>
      <c r="AP181" s="6">
        <v>5811916.7200000007</v>
      </c>
      <c r="AQ181" s="6">
        <v>5776801.5800000001</v>
      </c>
      <c r="AR181" s="5" t="s">
        <v>939</v>
      </c>
      <c r="AS181" s="5" t="s">
        <v>1902</v>
      </c>
      <c r="AT181" s="5" t="s">
        <v>305</v>
      </c>
      <c r="AU181" s="5" t="s">
        <v>2319</v>
      </c>
      <c r="AV181" s="5" t="s">
        <v>989</v>
      </c>
      <c r="AW181" s="5" t="s">
        <v>2017</v>
      </c>
      <c r="AX181" s="7">
        <v>44589.523206018501</v>
      </c>
      <c r="AY181" s="10"/>
    </row>
    <row r="182" spans="1:51" s="1" customFormat="1" ht="50" customHeight="1">
      <c r="A182" s="9">
        <v>2021</v>
      </c>
      <c r="B182" s="5" t="s">
        <v>2240</v>
      </c>
      <c r="C182" s="5" t="s">
        <v>2779</v>
      </c>
      <c r="D182" s="5" t="s">
        <v>1342</v>
      </c>
      <c r="E182" s="5" t="s">
        <v>2827</v>
      </c>
      <c r="F182" s="5" t="s">
        <v>507</v>
      </c>
      <c r="G182" s="5" t="s">
        <v>1487</v>
      </c>
      <c r="H182" s="29" t="s">
        <v>2771</v>
      </c>
      <c r="I182" s="5">
        <v>2</v>
      </c>
      <c r="J182" s="4">
        <v>5</v>
      </c>
      <c r="K182" s="5" t="s">
        <v>2602</v>
      </c>
      <c r="L182" s="5" t="s">
        <v>2775</v>
      </c>
      <c r="M182" s="4">
        <v>11</v>
      </c>
      <c r="N182" s="5" t="s">
        <v>2176</v>
      </c>
      <c r="O182" s="5" t="s">
        <v>668</v>
      </c>
      <c r="P182" s="5" t="s">
        <v>1654</v>
      </c>
      <c r="Q182" s="6">
        <v>3439718</v>
      </c>
      <c r="R182" s="6">
        <v>865845</v>
      </c>
      <c r="S182" s="6">
        <v>899208</v>
      </c>
      <c r="T182" s="6">
        <v>992798</v>
      </c>
      <c r="U182" s="6">
        <v>1038161</v>
      </c>
      <c r="V182" s="6">
        <v>3796012</v>
      </c>
      <c r="W182" s="6">
        <v>920388</v>
      </c>
      <c r="X182" s="6">
        <v>1810032.29</v>
      </c>
      <c r="Y182" s="6">
        <v>988445</v>
      </c>
      <c r="Z182" s="6">
        <v>865420</v>
      </c>
      <c r="AA182" s="6">
        <v>4584285.29</v>
      </c>
      <c r="AB182" s="21">
        <f t="shared" si="19"/>
        <v>1.2076582713647903</v>
      </c>
      <c r="AC182" s="23">
        <f t="shared" si="16"/>
        <v>1</v>
      </c>
      <c r="AD182" s="34">
        <v>1</v>
      </c>
      <c r="AE182" s="34">
        <v>100</v>
      </c>
      <c r="AF182" s="35" t="str">
        <f>REPT("|",Tabla13[[#This Row],[Columna2]])</f>
        <v>||||||||||||||||||||||||||||||||||||||||||||||||||||||||||||||||||||||||||||||||||||||||||||||||||||</v>
      </c>
      <c r="AG182" s="24" t="str">
        <f t="shared" si="17"/>
        <v>85% a 100%</v>
      </c>
      <c r="AH182" s="26" t="str">
        <f t="shared" si="18"/>
        <v>176813601000156</v>
      </c>
      <c r="AI182" s="6">
        <v>0</v>
      </c>
      <c r="AJ182" s="6">
        <v>0</v>
      </c>
      <c r="AK182" s="21" t="str">
        <f t="shared" ref="AK182:AK184" si="22">IF(ISERROR(AJ182/AI182),"-",(AJ182/AI182))</f>
        <v>-</v>
      </c>
      <c r="AL182" s="33" t="s">
        <v>93</v>
      </c>
      <c r="AM182" s="33"/>
      <c r="AN182" s="36" t="str">
        <f>REPT("|",Tabla13[[#This Row],[Columna4]])</f>
        <v/>
      </c>
      <c r="AO182" s="26" t="str">
        <f t="shared" si="20"/>
        <v>85% a 100%</v>
      </c>
      <c r="AP182" s="6">
        <v>0</v>
      </c>
      <c r="AQ182" s="6">
        <v>0</v>
      </c>
      <c r="AR182" s="5" t="s">
        <v>221</v>
      </c>
      <c r="AS182" s="5" t="s">
        <v>622</v>
      </c>
      <c r="AT182" s="5" t="s">
        <v>143</v>
      </c>
      <c r="AU182" s="5" t="s">
        <v>243</v>
      </c>
      <c r="AV182" s="5" t="s">
        <v>989</v>
      </c>
      <c r="AW182" s="5" t="s">
        <v>2017</v>
      </c>
      <c r="AX182" s="7">
        <v>44589.518796296303</v>
      </c>
      <c r="AY182" s="10"/>
    </row>
    <row r="183" spans="1:51" s="1" customFormat="1" ht="50" customHeight="1">
      <c r="A183" s="9">
        <v>2021</v>
      </c>
      <c r="B183" s="5" t="s">
        <v>2240</v>
      </c>
      <c r="C183" s="5" t="s">
        <v>2779</v>
      </c>
      <c r="D183" s="5" t="s">
        <v>1342</v>
      </c>
      <c r="E183" s="5" t="s">
        <v>2827</v>
      </c>
      <c r="F183" s="5" t="s">
        <v>2029</v>
      </c>
      <c r="G183" s="5" t="s">
        <v>766</v>
      </c>
      <c r="H183" s="29" t="s">
        <v>2771</v>
      </c>
      <c r="I183" s="5">
        <v>2</v>
      </c>
      <c r="J183" s="4">
        <v>5</v>
      </c>
      <c r="K183" s="5" t="s">
        <v>2602</v>
      </c>
      <c r="L183" s="5" t="s">
        <v>2773</v>
      </c>
      <c r="M183" s="4">
        <v>8</v>
      </c>
      <c r="N183" s="5" t="s">
        <v>828</v>
      </c>
      <c r="O183" s="5" t="s">
        <v>1086</v>
      </c>
      <c r="P183" s="5" t="s">
        <v>193</v>
      </c>
      <c r="Q183" s="6">
        <v>97.09</v>
      </c>
      <c r="R183" s="6">
        <v>0</v>
      </c>
      <c r="S183" s="6">
        <v>0</v>
      </c>
      <c r="T183" s="6">
        <v>0</v>
      </c>
      <c r="U183" s="6">
        <v>0.17</v>
      </c>
      <c r="V183" s="6">
        <v>0.17</v>
      </c>
      <c r="W183" s="6">
        <v>0</v>
      </c>
      <c r="X183" s="6">
        <v>0</v>
      </c>
      <c r="Y183" s="6">
        <v>0.11</v>
      </c>
      <c r="Z183" s="6">
        <v>0</v>
      </c>
      <c r="AA183" s="6">
        <v>0.11</v>
      </c>
      <c r="AB183" s="21">
        <f t="shared" si="19"/>
        <v>0.64705882352941169</v>
      </c>
      <c r="AC183" s="23">
        <f t="shared" si="16"/>
        <v>0.64705882352941169</v>
      </c>
      <c r="AD183" s="34">
        <v>0.64705882352941169</v>
      </c>
      <c r="AE183" s="34">
        <v>64.705882352941174</v>
      </c>
      <c r="AF183" s="35" t="str">
        <f>REPT("|",Tabla13[[#This Row],[Columna2]])</f>
        <v>||||||||||||||||||||||||||||||||||||||||||||||||||||||||||||||||</v>
      </c>
      <c r="AG183" s="24" t="str">
        <f t="shared" si="17"/>
        <v>0% a 69,99%</v>
      </c>
      <c r="AH183" s="26" t="str">
        <f t="shared" si="18"/>
        <v>176813601000157</v>
      </c>
      <c r="AI183" s="6">
        <v>0</v>
      </c>
      <c r="AJ183" s="6">
        <v>0</v>
      </c>
      <c r="AK183" s="21" t="str">
        <f t="shared" si="22"/>
        <v>-</v>
      </c>
      <c r="AL183" s="33" t="s">
        <v>93</v>
      </c>
      <c r="AM183" s="33"/>
      <c r="AN183" s="36" t="str">
        <f>REPT("|",Tabla13[[#This Row],[Columna4]])</f>
        <v/>
      </c>
      <c r="AO183" s="26" t="str">
        <f t="shared" si="20"/>
        <v>85% a 100%</v>
      </c>
      <c r="AP183" s="6">
        <v>0</v>
      </c>
      <c r="AQ183" s="6">
        <v>0</v>
      </c>
      <c r="AR183" s="5" t="s">
        <v>2569</v>
      </c>
      <c r="AS183" s="5" t="s">
        <v>641</v>
      </c>
      <c r="AT183" s="5" t="s">
        <v>1547</v>
      </c>
      <c r="AU183" s="5" t="s">
        <v>1434</v>
      </c>
      <c r="AV183" s="5" t="s">
        <v>989</v>
      </c>
      <c r="AW183" s="5" t="s">
        <v>2017</v>
      </c>
      <c r="AX183" s="7">
        <v>44589.520856481497</v>
      </c>
      <c r="AY183" s="10"/>
    </row>
    <row r="184" spans="1:51" s="1" customFormat="1" ht="50" customHeight="1">
      <c r="A184" s="9">
        <v>2021</v>
      </c>
      <c r="B184" s="5" t="s">
        <v>2240</v>
      </c>
      <c r="C184" s="5" t="s">
        <v>2779</v>
      </c>
      <c r="D184" s="5" t="s">
        <v>1342</v>
      </c>
      <c r="E184" s="5" t="s">
        <v>2827</v>
      </c>
      <c r="F184" s="5" t="s">
        <v>1980</v>
      </c>
      <c r="G184" s="5" t="s">
        <v>1322</v>
      </c>
      <c r="H184" s="29" t="s">
        <v>2771</v>
      </c>
      <c r="I184" s="5">
        <v>2</v>
      </c>
      <c r="J184" s="4">
        <v>5</v>
      </c>
      <c r="K184" s="5" t="s">
        <v>2602</v>
      </c>
      <c r="L184" s="5" t="s">
        <v>2775</v>
      </c>
      <c r="M184" s="4">
        <v>11</v>
      </c>
      <c r="N184" s="5" t="s">
        <v>2176</v>
      </c>
      <c r="O184" s="5" t="s">
        <v>2735</v>
      </c>
      <c r="P184" s="5" t="s">
        <v>314</v>
      </c>
      <c r="Q184" s="6">
        <v>100</v>
      </c>
      <c r="R184" s="6">
        <v>25</v>
      </c>
      <c r="S184" s="6">
        <v>25</v>
      </c>
      <c r="T184" s="6">
        <v>25</v>
      </c>
      <c r="U184" s="6">
        <v>25</v>
      </c>
      <c r="V184" s="6">
        <v>100</v>
      </c>
      <c r="W184" s="6">
        <v>25</v>
      </c>
      <c r="X184" s="6">
        <v>25</v>
      </c>
      <c r="Y184" s="6">
        <v>25</v>
      </c>
      <c r="Z184" s="6">
        <v>25</v>
      </c>
      <c r="AA184" s="6">
        <v>100</v>
      </c>
      <c r="AB184" s="21">
        <f t="shared" si="19"/>
        <v>1</v>
      </c>
      <c r="AC184" s="23">
        <f t="shared" si="16"/>
        <v>1</v>
      </c>
      <c r="AD184" s="34">
        <v>1</v>
      </c>
      <c r="AE184" s="34">
        <v>100</v>
      </c>
      <c r="AF184" s="35" t="str">
        <f>REPT("|",Tabla13[[#This Row],[Columna2]])</f>
        <v>||||||||||||||||||||||||||||||||||||||||||||||||||||||||||||||||||||||||||||||||||||||||||||||||||||</v>
      </c>
      <c r="AG184" s="24" t="str">
        <f t="shared" si="17"/>
        <v>85% a 100%</v>
      </c>
      <c r="AH184" s="26" t="str">
        <f t="shared" si="18"/>
        <v>176813601000197</v>
      </c>
      <c r="AI184" s="6">
        <v>0</v>
      </c>
      <c r="AJ184" s="6">
        <v>0</v>
      </c>
      <c r="AK184" s="21" t="str">
        <f t="shared" si="22"/>
        <v>-</v>
      </c>
      <c r="AL184" s="33" t="s">
        <v>93</v>
      </c>
      <c r="AM184" s="33"/>
      <c r="AN184" s="36" t="str">
        <f>REPT("|",Tabla13[[#This Row],[Columna4]])</f>
        <v/>
      </c>
      <c r="AO184" s="26" t="str">
        <f t="shared" si="20"/>
        <v>85% a 100%</v>
      </c>
      <c r="AP184" s="6">
        <v>0</v>
      </c>
      <c r="AQ184" s="6">
        <v>0</v>
      </c>
      <c r="AR184" s="5" t="s">
        <v>1794</v>
      </c>
      <c r="AS184" s="5" t="s">
        <v>1794</v>
      </c>
      <c r="AT184" s="5" t="s">
        <v>1426</v>
      </c>
      <c r="AU184" s="5" t="s">
        <v>154</v>
      </c>
      <c r="AV184" s="5" t="s">
        <v>989</v>
      </c>
      <c r="AW184" s="5" t="s">
        <v>2017</v>
      </c>
      <c r="AX184" s="7">
        <v>44589.524224537003</v>
      </c>
      <c r="AY184" s="10"/>
    </row>
    <row r="185" spans="1:51" s="1" customFormat="1" ht="50" customHeight="1">
      <c r="A185" s="9">
        <v>2021</v>
      </c>
      <c r="B185" s="5" t="s">
        <v>1826</v>
      </c>
      <c r="C185" s="5" t="s">
        <v>2778</v>
      </c>
      <c r="D185" s="5" t="s">
        <v>125</v>
      </c>
      <c r="E185" s="5" t="s">
        <v>2827</v>
      </c>
      <c r="F185" s="5" t="s">
        <v>2219</v>
      </c>
      <c r="G185" s="5" t="s">
        <v>739</v>
      </c>
      <c r="H185" s="29" t="s">
        <v>2770</v>
      </c>
      <c r="I185" s="5">
        <v>1</v>
      </c>
      <c r="J185" s="4">
        <v>1</v>
      </c>
      <c r="K185" s="5" t="s">
        <v>55</v>
      </c>
      <c r="L185" s="5" t="s">
        <v>2776</v>
      </c>
      <c r="M185" s="4">
        <v>14</v>
      </c>
      <c r="N185" s="5" t="s">
        <v>2573</v>
      </c>
      <c r="O185" s="5" t="s">
        <v>531</v>
      </c>
      <c r="P185" s="5" t="s">
        <v>314</v>
      </c>
      <c r="Q185" s="6">
        <v>89.35</v>
      </c>
      <c r="R185" s="6">
        <v>21</v>
      </c>
      <c r="S185" s="6">
        <v>29</v>
      </c>
      <c r="T185" s="6">
        <v>27</v>
      </c>
      <c r="U185" s="6">
        <v>23</v>
      </c>
      <c r="V185" s="6">
        <v>100</v>
      </c>
      <c r="W185" s="6">
        <v>17</v>
      </c>
      <c r="X185" s="6">
        <v>23</v>
      </c>
      <c r="Y185" s="6">
        <v>26</v>
      </c>
      <c r="Z185" s="6">
        <v>31</v>
      </c>
      <c r="AA185" s="6">
        <v>97</v>
      </c>
      <c r="AB185" s="21">
        <f t="shared" si="19"/>
        <v>0.97</v>
      </c>
      <c r="AC185" s="23">
        <f t="shared" si="16"/>
        <v>0.97</v>
      </c>
      <c r="AD185" s="34">
        <v>0.97</v>
      </c>
      <c r="AE185" s="34">
        <v>97</v>
      </c>
      <c r="AF185" s="35" t="str">
        <f>REPT("|",Tabla13[[#This Row],[Columna2]])</f>
        <v>|||||||||||||||||||||||||||||||||||||||||||||||||||||||||||||||||||||||||||||||||||||||||||||||||</v>
      </c>
      <c r="AG185" s="24" t="str">
        <f t="shared" si="17"/>
        <v>85% a 100%</v>
      </c>
      <c r="AH185" s="26" t="str">
        <f t="shared" si="18"/>
        <v>176000066000101</v>
      </c>
      <c r="AI185" s="6">
        <v>51928757.719999999</v>
      </c>
      <c r="AJ185" s="6">
        <v>43990560.210000001</v>
      </c>
      <c r="AK185" s="21">
        <f t="shared" si="21"/>
        <v>0.84713292097602677</v>
      </c>
      <c r="AL185" s="33">
        <v>0.84713292097602677</v>
      </c>
      <c r="AM185" s="33">
        <f>+Tabla13[[#This Row],[Columna3]]*$AZ$4</f>
        <v>84.713292097602675</v>
      </c>
      <c r="AN185" s="36" t="str">
        <f>REPT("|",Tabla13[[#This Row],[Columna4]])</f>
        <v>||||||||||||||||||||||||||||||||||||||||||||||||||||||||||||||||||||||||||||||||||||</v>
      </c>
      <c r="AO185" s="26" t="str">
        <f t="shared" si="20"/>
        <v>70% a 84,99%</v>
      </c>
      <c r="AP185" s="6">
        <v>51928757.719999999</v>
      </c>
      <c r="AQ185" s="6">
        <v>43990560.210000001</v>
      </c>
      <c r="AR185" s="5" t="s">
        <v>2003</v>
      </c>
      <c r="AS185" s="5" t="s">
        <v>1919</v>
      </c>
      <c r="AT185" s="5" t="s">
        <v>1241</v>
      </c>
      <c r="AU185" s="5" t="s">
        <v>1599</v>
      </c>
      <c r="AV185" s="5" t="s">
        <v>1696</v>
      </c>
      <c r="AW185" s="5" t="s">
        <v>1630</v>
      </c>
      <c r="AX185" s="7">
        <v>44588.690439814804</v>
      </c>
      <c r="AY185" s="10"/>
    </row>
    <row r="186" spans="1:51" s="1" customFormat="1" ht="50" customHeight="1">
      <c r="A186" s="9">
        <v>2021</v>
      </c>
      <c r="B186" s="5" t="s">
        <v>1826</v>
      </c>
      <c r="C186" s="5" t="s">
        <v>2778</v>
      </c>
      <c r="D186" s="5" t="s">
        <v>125</v>
      </c>
      <c r="E186" s="5" t="s">
        <v>2827</v>
      </c>
      <c r="F186" s="5" t="s">
        <v>1631</v>
      </c>
      <c r="G186" s="5" t="s">
        <v>308</v>
      </c>
      <c r="H186" s="29" t="s">
        <v>2771</v>
      </c>
      <c r="I186" s="5">
        <v>1</v>
      </c>
      <c r="J186" s="4">
        <v>1</v>
      </c>
      <c r="K186" s="5" t="s">
        <v>55</v>
      </c>
      <c r="L186" s="5" t="s">
        <v>2774</v>
      </c>
      <c r="M186" s="4">
        <v>9</v>
      </c>
      <c r="N186" s="5" t="s">
        <v>1967</v>
      </c>
      <c r="O186" s="5" t="s">
        <v>2392</v>
      </c>
      <c r="P186" s="5" t="s">
        <v>314</v>
      </c>
      <c r="Q186" s="6">
        <v>87.68</v>
      </c>
      <c r="R186" s="6">
        <v>21</v>
      </c>
      <c r="S186" s="6">
        <v>31</v>
      </c>
      <c r="T186" s="6">
        <v>23</v>
      </c>
      <c r="U186" s="6">
        <v>25</v>
      </c>
      <c r="V186" s="6">
        <v>100</v>
      </c>
      <c r="W186" s="6">
        <v>20</v>
      </c>
      <c r="X186" s="6">
        <v>31</v>
      </c>
      <c r="Y186" s="6">
        <v>20</v>
      </c>
      <c r="Z186" s="6">
        <v>29</v>
      </c>
      <c r="AA186" s="6">
        <v>100</v>
      </c>
      <c r="AB186" s="21">
        <f t="shared" si="19"/>
        <v>1</v>
      </c>
      <c r="AC186" s="23">
        <f t="shared" si="16"/>
        <v>1</v>
      </c>
      <c r="AD186" s="34">
        <v>1</v>
      </c>
      <c r="AE186" s="34">
        <v>100</v>
      </c>
      <c r="AF186" s="35" t="str">
        <f>REPT("|",Tabla13[[#This Row],[Columna2]])</f>
        <v>||||||||||||||||||||||||||||||||||||||||||||||||||||||||||||||||||||||||||||||||||||||||||||||||||||</v>
      </c>
      <c r="AG186" s="24" t="str">
        <f t="shared" si="17"/>
        <v>85% a 100%</v>
      </c>
      <c r="AH186" s="26" t="str">
        <f t="shared" si="18"/>
        <v>176000066000155</v>
      </c>
      <c r="AI186" s="6">
        <v>37178977.020000003</v>
      </c>
      <c r="AJ186" s="6">
        <v>37052476.289999999</v>
      </c>
      <c r="AK186" s="21">
        <f t="shared" si="21"/>
        <v>0.9965975198851772</v>
      </c>
      <c r="AL186" s="33">
        <v>0.9965975198851772</v>
      </c>
      <c r="AM186" s="33">
        <f>+Tabla13[[#This Row],[Columna3]]*$AZ$4</f>
        <v>99.659751988517726</v>
      </c>
      <c r="AN186" s="36" t="str">
        <f>REPT("|",Tabla13[[#This Row],[Columna4]])</f>
        <v>|||||||||||||||||||||||||||||||||||||||||||||||||||||||||||||||||||||||||||||||||||||||||||||||||||</v>
      </c>
      <c r="AO186" s="26" t="str">
        <f t="shared" si="20"/>
        <v>85% a 100%</v>
      </c>
      <c r="AP186" s="6">
        <v>37178977.019999996</v>
      </c>
      <c r="AQ186" s="6">
        <v>37052476.290000007</v>
      </c>
      <c r="AR186" s="5" t="s">
        <v>1395</v>
      </c>
      <c r="AS186" s="5" t="s">
        <v>1077</v>
      </c>
      <c r="AT186" s="5" t="s">
        <v>340</v>
      </c>
      <c r="AU186" s="5" t="s">
        <v>1799</v>
      </c>
      <c r="AV186" s="5" t="s">
        <v>1696</v>
      </c>
      <c r="AW186" s="5" t="s">
        <v>1630</v>
      </c>
      <c r="AX186" s="7">
        <v>44588.387731481504</v>
      </c>
      <c r="AY186" s="10"/>
    </row>
    <row r="187" spans="1:51" s="1" customFormat="1" ht="50" customHeight="1">
      <c r="A187" s="9">
        <v>2021</v>
      </c>
      <c r="B187" s="5" t="s">
        <v>1826</v>
      </c>
      <c r="C187" s="5" t="s">
        <v>2778</v>
      </c>
      <c r="D187" s="5" t="s">
        <v>125</v>
      </c>
      <c r="E187" s="5" t="s">
        <v>2827</v>
      </c>
      <c r="F187" s="5" t="s">
        <v>1394</v>
      </c>
      <c r="G187" s="5" t="s">
        <v>2334</v>
      </c>
      <c r="H187" s="29" t="s">
        <v>2771</v>
      </c>
      <c r="I187" s="5">
        <v>1</v>
      </c>
      <c r="J187" s="4">
        <v>1</v>
      </c>
      <c r="K187" s="5" t="s">
        <v>55</v>
      </c>
      <c r="L187" s="5" t="s">
        <v>2774</v>
      </c>
      <c r="M187" s="4">
        <v>9</v>
      </c>
      <c r="N187" s="5" t="s">
        <v>1967</v>
      </c>
      <c r="O187" s="5" t="s">
        <v>1420</v>
      </c>
      <c r="P187" s="5" t="s">
        <v>2432</v>
      </c>
      <c r="Q187" s="6">
        <v>95.11</v>
      </c>
      <c r="R187" s="6">
        <v>20</v>
      </c>
      <c r="S187" s="6">
        <v>29</v>
      </c>
      <c r="T187" s="6">
        <v>25</v>
      </c>
      <c r="U187" s="6">
        <v>26</v>
      </c>
      <c r="V187" s="6">
        <v>100</v>
      </c>
      <c r="W187" s="6">
        <v>18</v>
      </c>
      <c r="X187" s="6">
        <v>27</v>
      </c>
      <c r="Y187" s="6">
        <v>22</v>
      </c>
      <c r="Z187" s="6">
        <v>27</v>
      </c>
      <c r="AA187" s="6">
        <v>94</v>
      </c>
      <c r="AB187" s="21">
        <f t="shared" si="19"/>
        <v>0.94</v>
      </c>
      <c r="AC187" s="23">
        <f t="shared" si="16"/>
        <v>0.94</v>
      </c>
      <c r="AD187" s="34">
        <v>0.94</v>
      </c>
      <c r="AE187" s="34">
        <v>94</v>
      </c>
      <c r="AF187" s="35" t="str">
        <f>REPT("|",Tabla13[[#This Row],[Columna2]])</f>
        <v>||||||||||||||||||||||||||||||||||||||||||||||||||||||||||||||||||||||||||||||||||||||||||||||</v>
      </c>
      <c r="AG187" s="24" t="str">
        <f t="shared" si="17"/>
        <v>85% a 100%</v>
      </c>
      <c r="AH187" s="26" t="str">
        <f t="shared" si="18"/>
        <v>176000066000191</v>
      </c>
      <c r="AI187" s="6">
        <v>10073855.23</v>
      </c>
      <c r="AJ187" s="6">
        <v>7839753.9199999999</v>
      </c>
      <c r="AK187" s="21">
        <f t="shared" si="21"/>
        <v>0.77822777288412548</v>
      </c>
      <c r="AL187" s="33">
        <v>0.77822777288412548</v>
      </c>
      <c r="AM187" s="33">
        <f>+Tabla13[[#This Row],[Columna3]]*$AZ$4</f>
        <v>77.822777288412553</v>
      </c>
      <c r="AN187" s="36" t="str">
        <f>REPT("|",Tabla13[[#This Row],[Columna4]])</f>
        <v>|||||||||||||||||||||||||||||||||||||||||||||||||||||||||||||||||||||||||||||</v>
      </c>
      <c r="AO187" s="26" t="str">
        <f t="shared" si="20"/>
        <v>70% a 84,99%</v>
      </c>
      <c r="AP187" s="6">
        <v>10073855.23</v>
      </c>
      <c r="AQ187" s="6">
        <v>7839753.9200000009</v>
      </c>
      <c r="AR187" s="5" t="s">
        <v>2399</v>
      </c>
      <c r="AS187" s="5" t="s">
        <v>2214</v>
      </c>
      <c r="AT187" s="5" t="s">
        <v>2290</v>
      </c>
      <c r="AU187" s="5" t="s">
        <v>2358</v>
      </c>
      <c r="AV187" s="5" t="s">
        <v>1696</v>
      </c>
      <c r="AW187" s="5" t="s">
        <v>1630</v>
      </c>
      <c r="AX187" s="7">
        <v>44588.468159722201</v>
      </c>
      <c r="AY187" s="11">
        <v>44588.389421296299</v>
      </c>
    </row>
    <row r="188" spans="1:51" s="1" customFormat="1" ht="50" customHeight="1">
      <c r="A188" s="9">
        <v>2021</v>
      </c>
      <c r="B188" s="5" t="s">
        <v>1853</v>
      </c>
      <c r="C188" s="5" t="s">
        <v>2781</v>
      </c>
      <c r="D188" s="5" t="s">
        <v>809</v>
      </c>
      <c r="E188" s="5" t="s">
        <v>2827</v>
      </c>
      <c r="F188" s="5" t="s">
        <v>2219</v>
      </c>
      <c r="G188" s="5" t="s">
        <v>739</v>
      </c>
      <c r="H188" s="29" t="s">
        <v>2770</v>
      </c>
      <c r="I188" s="5">
        <v>3</v>
      </c>
      <c r="J188" s="4">
        <v>7</v>
      </c>
      <c r="K188" s="5" t="s">
        <v>2274</v>
      </c>
      <c r="L188" s="5" t="s">
        <v>2773</v>
      </c>
      <c r="M188" s="4">
        <v>5</v>
      </c>
      <c r="N188" s="5" t="s">
        <v>1388</v>
      </c>
      <c r="O188" s="5" t="s">
        <v>706</v>
      </c>
      <c r="P188" s="5" t="s">
        <v>314</v>
      </c>
      <c r="Q188" s="6">
        <v>87</v>
      </c>
      <c r="R188" s="6">
        <v>7.65</v>
      </c>
      <c r="S188" s="6">
        <v>33.25</v>
      </c>
      <c r="T188" s="6">
        <v>35.130000000000003</v>
      </c>
      <c r="U188" s="6">
        <v>23.97</v>
      </c>
      <c r="V188" s="6">
        <v>100</v>
      </c>
      <c r="W188" s="6">
        <v>7.65</v>
      </c>
      <c r="X188" s="6">
        <v>22.1</v>
      </c>
      <c r="Y188" s="6">
        <v>27.41</v>
      </c>
      <c r="Z188" s="6">
        <v>29</v>
      </c>
      <c r="AA188" s="6">
        <v>86.16</v>
      </c>
      <c r="AB188" s="21">
        <f t="shared" si="19"/>
        <v>0.86159999999999992</v>
      </c>
      <c r="AC188" s="23">
        <f t="shared" si="16"/>
        <v>0.86159999999999992</v>
      </c>
      <c r="AD188" s="34">
        <v>0.86159999999999992</v>
      </c>
      <c r="AE188" s="34">
        <v>86.16</v>
      </c>
      <c r="AF188" s="35" t="str">
        <f>REPT("|",Tabla13[[#This Row],[Columna2]])</f>
        <v>||||||||||||||||||||||||||||||||||||||||||||||||||||||||||||||||||||||||||||||||||||||</v>
      </c>
      <c r="AG188" s="24" t="str">
        <f t="shared" si="17"/>
        <v>85% a 100%</v>
      </c>
      <c r="AH188" s="26" t="str">
        <f t="shared" si="18"/>
        <v>176000120000101</v>
      </c>
      <c r="AI188" s="6">
        <v>41012931.369999997</v>
      </c>
      <c r="AJ188" s="6">
        <v>36162090.399999999</v>
      </c>
      <c r="AK188" s="21">
        <f t="shared" si="21"/>
        <v>0.88172410973900106</v>
      </c>
      <c r="AL188" s="33">
        <v>0.88172410973900106</v>
      </c>
      <c r="AM188" s="33">
        <f>+Tabla13[[#This Row],[Columna3]]*$AZ$4</f>
        <v>88.172410973900099</v>
      </c>
      <c r="AN188" s="36" t="str">
        <f>REPT("|",Tabla13[[#This Row],[Columna4]])</f>
        <v>||||||||||||||||||||||||||||||||||||||||||||||||||||||||||||||||||||||||||||||||||||||||</v>
      </c>
      <c r="AO188" s="26" t="str">
        <f t="shared" si="20"/>
        <v>85% a 100%</v>
      </c>
      <c r="AP188" s="6">
        <v>41012931.370000005</v>
      </c>
      <c r="AQ188" s="6">
        <v>36162090.399999991</v>
      </c>
      <c r="AR188" s="5" t="s">
        <v>1887</v>
      </c>
      <c r="AS188" s="5" t="s">
        <v>1295</v>
      </c>
      <c r="AT188" s="5" t="s">
        <v>1406</v>
      </c>
      <c r="AU188" s="5" t="s">
        <v>1504</v>
      </c>
      <c r="AV188" s="5" t="s">
        <v>2700</v>
      </c>
      <c r="AW188" s="5" t="s">
        <v>1587</v>
      </c>
      <c r="AX188" s="7">
        <v>44582.679375</v>
      </c>
      <c r="AY188" s="10"/>
    </row>
    <row r="189" spans="1:51" s="1" customFormat="1" ht="50" customHeight="1">
      <c r="A189" s="9">
        <v>2021</v>
      </c>
      <c r="B189" s="5" t="s">
        <v>1853</v>
      </c>
      <c r="C189" s="5" t="s">
        <v>2781</v>
      </c>
      <c r="D189" s="5" t="s">
        <v>809</v>
      </c>
      <c r="E189" s="5" t="s">
        <v>2827</v>
      </c>
      <c r="F189" s="5" t="s">
        <v>1631</v>
      </c>
      <c r="G189" s="5" t="s">
        <v>902</v>
      </c>
      <c r="H189" s="29" t="s">
        <v>2771</v>
      </c>
      <c r="I189" s="5">
        <v>1</v>
      </c>
      <c r="J189" s="4">
        <v>1</v>
      </c>
      <c r="K189" s="5" t="s">
        <v>55</v>
      </c>
      <c r="L189" s="5" t="s">
        <v>2773</v>
      </c>
      <c r="M189" s="4">
        <v>5</v>
      </c>
      <c r="N189" s="5" t="s">
        <v>1388</v>
      </c>
      <c r="O189" s="5" t="s">
        <v>1708</v>
      </c>
      <c r="P189" s="5" t="s">
        <v>227</v>
      </c>
      <c r="Q189" s="6">
        <v>22201</v>
      </c>
      <c r="R189" s="6">
        <v>22270</v>
      </c>
      <c r="S189" s="6">
        <v>22270</v>
      </c>
      <c r="T189" s="6">
        <v>22270</v>
      </c>
      <c r="U189" s="6">
        <v>22270</v>
      </c>
      <c r="V189" s="6">
        <v>89080</v>
      </c>
      <c r="W189" s="6">
        <v>21989</v>
      </c>
      <c r="X189" s="6">
        <v>20920</v>
      </c>
      <c r="Y189" s="6">
        <v>21731</v>
      </c>
      <c r="Z189" s="6">
        <v>27570</v>
      </c>
      <c r="AA189" s="6">
        <v>92210</v>
      </c>
      <c r="AB189" s="21">
        <f t="shared" si="19"/>
        <v>1.0351369555455769</v>
      </c>
      <c r="AC189" s="23">
        <f t="shared" si="16"/>
        <v>1</v>
      </c>
      <c r="AD189" s="34">
        <v>1</v>
      </c>
      <c r="AE189" s="34">
        <v>100</v>
      </c>
      <c r="AF189" s="35" t="str">
        <f>REPT("|",Tabla13[[#This Row],[Columna2]])</f>
        <v>||||||||||||||||||||||||||||||||||||||||||||||||||||||||||||||||||||||||||||||||||||||||||||||||||||</v>
      </c>
      <c r="AG189" s="24" t="str">
        <f t="shared" si="17"/>
        <v>85% a 100%</v>
      </c>
      <c r="AH189" s="26" t="str">
        <f t="shared" si="18"/>
        <v>176000120000155</v>
      </c>
      <c r="AI189" s="6">
        <v>14261320.220000001</v>
      </c>
      <c r="AJ189" s="6">
        <v>12729020.560000001</v>
      </c>
      <c r="AK189" s="21">
        <f t="shared" si="21"/>
        <v>0.89255555331748937</v>
      </c>
      <c r="AL189" s="33">
        <v>0.89255555331748937</v>
      </c>
      <c r="AM189" s="33">
        <f>+Tabla13[[#This Row],[Columna3]]*$AZ$4</f>
        <v>89.255555331748937</v>
      </c>
      <c r="AN189" s="36" t="str">
        <f>REPT("|",Tabla13[[#This Row],[Columna4]])</f>
        <v>|||||||||||||||||||||||||||||||||||||||||||||||||||||||||||||||||||||||||||||||||||||||||</v>
      </c>
      <c r="AO189" s="26" t="str">
        <f t="shared" si="20"/>
        <v>85% a 100%</v>
      </c>
      <c r="AP189" s="6">
        <v>14261320.219999997</v>
      </c>
      <c r="AQ189" s="6">
        <v>12729020.559999997</v>
      </c>
      <c r="AR189" s="5" t="s">
        <v>450</v>
      </c>
      <c r="AS189" s="5" t="s">
        <v>506</v>
      </c>
      <c r="AT189" s="5" t="s">
        <v>1136</v>
      </c>
      <c r="AU189" s="5" t="s">
        <v>1343</v>
      </c>
      <c r="AV189" s="5" t="s">
        <v>2700</v>
      </c>
      <c r="AW189" s="5" t="s">
        <v>1587</v>
      </c>
      <c r="AX189" s="7">
        <v>44581.566087963001</v>
      </c>
      <c r="AY189" s="10"/>
    </row>
    <row r="190" spans="1:51" s="1" customFormat="1" ht="50" customHeight="1">
      <c r="A190" s="9">
        <v>2021</v>
      </c>
      <c r="B190" s="5" t="s">
        <v>1853</v>
      </c>
      <c r="C190" s="5" t="s">
        <v>2781</v>
      </c>
      <c r="D190" s="5" t="s">
        <v>809</v>
      </c>
      <c r="E190" s="5" t="s">
        <v>2827</v>
      </c>
      <c r="F190" s="5" t="s">
        <v>507</v>
      </c>
      <c r="G190" s="5" t="s">
        <v>1710</v>
      </c>
      <c r="H190" s="29" t="s">
        <v>2771</v>
      </c>
      <c r="I190" s="5">
        <v>1</v>
      </c>
      <c r="J190" s="4">
        <v>1</v>
      </c>
      <c r="K190" s="5" t="s">
        <v>55</v>
      </c>
      <c r="L190" s="5" t="s">
        <v>2773</v>
      </c>
      <c r="M190" s="4">
        <v>5</v>
      </c>
      <c r="N190" s="5" t="s">
        <v>1388</v>
      </c>
      <c r="O190" s="5" t="s">
        <v>427</v>
      </c>
      <c r="P190" s="5" t="s">
        <v>227</v>
      </c>
      <c r="Q190" s="6">
        <v>230323</v>
      </c>
      <c r="R190" s="6">
        <v>288837</v>
      </c>
      <c r="S190" s="6">
        <v>288837</v>
      </c>
      <c r="T190" s="6">
        <v>288837</v>
      </c>
      <c r="U190" s="6">
        <v>288837</v>
      </c>
      <c r="V190" s="6">
        <v>1155348</v>
      </c>
      <c r="W190" s="6">
        <v>288467</v>
      </c>
      <c r="X190" s="6">
        <v>288243</v>
      </c>
      <c r="Y190" s="6">
        <v>276290</v>
      </c>
      <c r="Z190" s="6">
        <v>272610</v>
      </c>
      <c r="AA190" s="6">
        <v>1125610</v>
      </c>
      <c r="AB190" s="21">
        <f t="shared" si="19"/>
        <v>0.97426056910991321</v>
      </c>
      <c r="AC190" s="23">
        <f t="shared" si="16"/>
        <v>0.97426056910991321</v>
      </c>
      <c r="AD190" s="34">
        <v>0.97426056910991321</v>
      </c>
      <c r="AE190" s="34">
        <v>97.426056910991321</v>
      </c>
      <c r="AF190" s="35" t="str">
        <f>REPT("|",Tabla13[[#This Row],[Columna2]])</f>
        <v>|||||||||||||||||||||||||||||||||||||||||||||||||||||||||||||||||||||||||||||||||||||||||||||||||</v>
      </c>
      <c r="AG190" s="24" t="str">
        <f t="shared" si="17"/>
        <v>85% a 100%</v>
      </c>
      <c r="AH190" s="26" t="str">
        <f t="shared" si="18"/>
        <v>176000120000156</v>
      </c>
      <c r="AI190" s="6">
        <v>139356382.31999999</v>
      </c>
      <c r="AJ190" s="6">
        <v>124654378.90000001</v>
      </c>
      <c r="AK190" s="21">
        <f t="shared" si="21"/>
        <v>0.89450068109374281</v>
      </c>
      <c r="AL190" s="33">
        <v>0.89450068109374281</v>
      </c>
      <c r="AM190" s="33">
        <f>+Tabla13[[#This Row],[Columna3]]*$AZ$4</f>
        <v>89.450068109374286</v>
      </c>
      <c r="AN190" s="36" t="str">
        <f>REPT("|",Tabla13[[#This Row],[Columna4]])</f>
        <v>|||||||||||||||||||||||||||||||||||||||||||||||||||||||||||||||||||||||||||||||||||||||||</v>
      </c>
      <c r="AO190" s="26" t="str">
        <f t="shared" si="20"/>
        <v>85% a 100%</v>
      </c>
      <c r="AP190" s="6">
        <v>139356382.31999999</v>
      </c>
      <c r="AQ190" s="6">
        <v>124654378.90000002</v>
      </c>
      <c r="AR190" s="5" t="s">
        <v>816</v>
      </c>
      <c r="AS190" s="5" t="s">
        <v>1303</v>
      </c>
      <c r="AT190" s="5" t="s">
        <v>2438</v>
      </c>
      <c r="AU190" s="5" t="s">
        <v>2438</v>
      </c>
      <c r="AV190" s="5" t="s">
        <v>2700</v>
      </c>
      <c r="AW190" s="5" t="s">
        <v>1587</v>
      </c>
      <c r="AX190" s="7">
        <v>44581.566759259302</v>
      </c>
      <c r="AY190" s="10"/>
    </row>
    <row r="191" spans="1:51" s="1" customFormat="1" ht="50" customHeight="1">
      <c r="A191" s="9">
        <v>2021</v>
      </c>
      <c r="B191" s="5" t="s">
        <v>1853</v>
      </c>
      <c r="C191" s="5" t="s">
        <v>2781</v>
      </c>
      <c r="D191" s="5" t="s">
        <v>809</v>
      </c>
      <c r="E191" s="5" t="s">
        <v>2827</v>
      </c>
      <c r="F191" s="5" t="s">
        <v>2029</v>
      </c>
      <c r="G191" s="5" t="s">
        <v>112</v>
      </c>
      <c r="H191" s="29" t="s">
        <v>2771</v>
      </c>
      <c r="I191" s="5">
        <v>1</v>
      </c>
      <c r="J191" s="4">
        <v>1</v>
      </c>
      <c r="K191" s="5" t="s">
        <v>55</v>
      </c>
      <c r="L191" s="5" t="s">
        <v>2773</v>
      </c>
      <c r="M191" s="4">
        <v>5</v>
      </c>
      <c r="N191" s="5" t="s">
        <v>1388</v>
      </c>
      <c r="O191" s="5" t="s">
        <v>1522</v>
      </c>
      <c r="P191" s="5" t="s">
        <v>227</v>
      </c>
      <c r="Q191" s="6">
        <v>4426315</v>
      </c>
      <c r="R191" s="6">
        <v>4042351</v>
      </c>
      <c r="S191" s="6">
        <v>4530268</v>
      </c>
      <c r="T191" s="6">
        <v>4674322</v>
      </c>
      <c r="U191" s="6">
        <v>4647118</v>
      </c>
      <c r="V191" s="6">
        <v>17894059</v>
      </c>
      <c r="W191" s="6">
        <v>4031908</v>
      </c>
      <c r="X191" s="6">
        <v>2802813</v>
      </c>
      <c r="Y191" s="6">
        <v>0</v>
      </c>
      <c r="Z191" s="6">
        <v>0</v>
      </c>
      <c r="AA191" s="6">
        <v>6834721</v>
      </c>
      <c r="AB191" s="21">
        <f t="shared" si="19"/>
        <v>0.38195475939807733</v>
      </c>
      <c r="AC191" s="23">
        <f t="shared" si="16"/>
        <v>0.38195475939807733</v>
      </c>
      <c r="AD191" s="34">
        <v>0.38195475939807733</v>
      </c>
      <c r="AE191" s="34">
        <v>38.195475939807736</v>
      </c>
      <c r="AF191" s="35" t="str">
        <f>REPT("|",Tabla13[[#This Row],[Columna2]])</f>
        <v>||||||||||||||||||||||||||||||||||||||</v>
      </c>
      <c r="AG191" s="24" t="str">
        <f t="shared" si="17"/>
        <v>0% a 69,99%</v>
      </c>
      <c r="AH191" s="26" t="str">
        <f t="shared" si="18"/>
        <v>176000120000157</v>
      </c>
      <c r="AI191" s="6">
        <v>489934081.44</v>
      </c>
      <c r="AJ191" s="6">
        <v>489549049.38</v>
      </c>
      <c r="AK191" s="21">
        <f t="shared" si="21"/>
        <v>0.99921411456237474</v>
      </c>
      <c r="AL191" s="33">
        <v>0.99921411456237474</v>
      </c>
      <c r="AM191" s="33">
        <f>+Tabla13[[#This Row],[Columna3]]*$AZ$4</f>
        <v>99.921411456237479</v>
      </c>
      <c r="AN191" s="36" t="str">
        <f>REPT("|",Tabla13[[#This Row],[Columna4]])</f>
        <v>|||||||||||||||||||||||||||||||||||||||||||||||||||||||||||||||||||||||||||||||||||||||||||||||||||</v>
      </c>
      <c r="AO191" s="26" t="str">
        <f t="shared" si="20"/>
        <v>85% a 100%</v>
      </c>
      <c r="AP191" s="6">
        <v>489934081.44000006</v>
      </c>
      <c r="AQ191" s="6">
        <v>489549049.38</v>
      </c>
      <c r="AR191" s="5" t="s">
        <v>513</v>
      </c>
      <c r="AS191" s="5" t="s">
        <v>1129</v>
      </c>
      <c r="AT191" s="5" t="s">
        <v>1211</v>
      </c>
      <c r="AU191" s="5" t="s">
        <v>115</v>
      </c>
      <c r="AV191" s="5" t="s">
        <v>2700</v>
      </c>
      <c r="AW191" s="5" t="s">
        <v>1587</v>
      </c>
      <c r="AX191" s="7">
        <v>44586.660810185203</v>
      </c>
      <c r="AY191" s="10"/>
    </row>
    <row r="192" spans="1:51" s="1" customFormat="1" ht="50" customHeight="1">
      <c r="A192" s="9">
        <v>2021</v>
      </c>
      <c r="B192" s="5" t="s">
        <v>1853</v>
      </c>
      <c r="C192" s="5" t="s">
        <v>2781</v>
      </c>
      <c r="D192" s="5" t="s">
        <v>809</v>
      </c>
      <c r="E192" s="5" t="s">
        <v>2827</v>
      </c>
      <c r="F192" s="5" t="s">
        <v>439</v>
      </c>
      <c r="G192" s="5" t="s">
        <v>2000</v>
      </c>
      <c r="H192" s="29" t="s">
        <v>2771</v>
      </c>
      <c r="I192" s="5">
        <v>1</v>
      </c>
      <c r="J192" s="4">
        <v>1</v>
      </c>
      <c r="K192" s="5" t="s">
        <v>55</v>
      </c>
      <c r="L192" s="5" t="s">
        <v>2773</v>
      </c>
      <c r="M192" s="4">
        <v>5</v>
      </c>
      <c r="N192" s="5" t="s">
        <v>1388</v>
      </c>
      <c r="O192" s="5" t="s">
        <v>916</v>
      </c>
      <c r="P192" s="5" t="s">
        <v>227</v>
      </c>
      <c r="Q192" s="6">
        <v>54500</v>
      </c>
      <c r="R192" s="6">
        <v>49460</v>
      </c>
      <c r="S192" s="6">
        <v>49460</v>
      </c>
      <c r="T192" s="6">
        <v>49460</v>
      </c>
      <c r="U192" s="6">
        <v>49460</v>
      </c>
      <c r="V192" s="6">
        <v>197840</v>
      </c>
      <c r="W192" s="6">
        <v>53327</v>
      </c>
      <c r="X192" s="6">
        <v>47881</v>
      </c>
      <c r="Y192" s="6">
        <v>50798</v>
      </c>
      <c r="Z192" s="6">
        <v>51103</v>
      </c>
      <c r="AA192" s="6">
        <v>203109</v>
      </c>
      <c r="AB192" s="21">
        <f t="shared" si="19"/>
        <v>1.0266326324302466</v>
      </c>
      <c r="AC192" s="23">
        <f t="shared" si="16"/>
        <v>1</v>
      </c>
      <c r="AD192" s="34">
        <v>1</v>
      </c>
      <c r="AE192" s="34">
        <v>100</v>
      </c>
      <c r="AF192" s="35" t="str">
        <f>REPT("|",Tabla13[[#This Row],[Columna2]])</f>
        <v>||||||||||||||||||||||||||||||||||||||||||||||||||||||||||||||||||||||||||||||||||||||||||||||||||||</v>
      </c>
      <c r="AG192" s="24" t="str">
        <f t="shared" si="17"/>
        <v>85% a 100%</v>
      </c>
      <c r="AH192" s="26" t="str">
        <f t="shared" si="18"/>
        <v>176000120000158</v>
      </c>
      <c r="AI192" s="6">
        <v>30633830.98</v>
      </c>
      <c r="AJ192" s="6">
        <v>28778590.690000001</v>
      </c>
      <c r="AK192" s="21">
        <f t="shared" si="21"/>
        <v>0.93943818873939611</v>
      </c>
      <c r="AL192" s="33">
        <v>0.93943818873939611</v>
      </c>
      <c r="AM192" s="33">
        <f>+Tabla13[[#This Row],[Columna3]]*$AZ$4</f>
        <v>93.943818873939605</v>
      </c>
      <c r="AN192" s="36" t="str">
        <f>REPT("|",Tabla13[[#This Row],[Columna4]])</f>
        <v>|||||||||||||||||||||||||||||||||||||||||||||||||||||||||||||||||||||||||||||||||||||||||||||</v>
      </c>
      <c r="AO192" s="26" t="str">
        <f t="shared" si="20"/>
        <v>85% a 100%</v>
      </c>
      <c r="AP192" s="6">
        <v>30633830.979999997</v>
      </c>
      <c r="AQ192" s="6">
        <v>28778590.690000013</v>
      </c>
      <c r="AR192" s="5" t="s">
        <v>2555</v>
      </c>
      <c r="AS192" s="5" t="s">
        <v>121</v>
      </c>
      <c r="AT192" s="5" t="s">
        <v>2653</v>
      </c>
      <c r="AU192" s="5" t="s">
        <v>2171</v>
      </c>
      <c r="AV192" s="5" t="s">
        <v>2700</v>
      </c>
      <c r="AW192" s="5" t="s">
        <v>1587</v>
      </c>
      <c r="AX192" s="7">
        <v>44586.652881944399</v>
      </c>
      <c r="AY192" s="10"/>
    </row>
    <row r="193" spans="1:51" s="1" customFormat="1" ht="50" customHeight="1">
      <c r="A193" s="9">
        <v>2021</v>
      </c>
      <c r="B193" s="5" t="s">
        <v>1853</v>
      </c>
      <c r="C193" s="5" t="s">
        <v>2781</v>
      </c>
      <c r="D193" s="5" t="s">
        <v>809</v>
      </c>
      <c r="E193" s="5" t="s">
        <v>2827</v>
      </c>
      <c r="F193" s="5" t="s">
        <v>2076</v>
      </c>
      <c r="G193" s="5" t="s">
        <v>2106</v>
      </c>
      <c r="H193" s="29" t="s">
        <v>2771</v>
      </c>
      <c r="I193" s="5">
        <v>1</v>
      </c>
      <c r="J193" s="4">
        <v>1</v>
      </c>
      <c r="K193" s="5" t="s">
        <v>55</v>
      </c>
      <c r="L193" s="5" t="s">
        <v>2773</v>
      </c>
      <c r="M193" s="4">
        <v>5</v>
      </c>
      <c r="N193" s="5" t="s">
        <v>1388</v>
      </c>
      <c r="O193" s="5" t="s">
        <v>1344</v>
      </c>
      <c r="P193" s="5" t="s">
        <v>227</v>
      </c>
      <c r="Q193" s="6">
        <v>18361</v>
      </c>
      <c r="R193" s="6">
        <v>18907</v>
      </c>
      <c r="S193" s="6">
        <v>18907</v>
      </c>
      <c r="T193" s="6">
        <v>18907</v>
      </c>
      <c r="U193" s="6">
        <v>18907</v>
      </c>
      <c r="V193" s="6">
        <v>75628</v>
      </c>
      <c r="W193" s="6">
        <v>18604</v>
      </c>
      <c r="X193" s="6">
        <v>17419</v>
      </c>
      <c r="Y193" s="6">
        <v>18322</v>
      </c>
      <c r="Z193" s="6">
        <v>18720</v>
      </c>
      <c r="AA193" s="6">
        <v>73065</v>
      </c>
      <c r="AB193" s="21">
        <f t="shared" si="19"/>
        <v>0.96611043528851748</v>
      </c>
      <c r="AC193" s="23">
        <f t="shared" si="16"/>
        <v>0.96611043528851748</v>
      </c>
      <c r="AD193" s="34">
        <v>0.96611043528851748</v>
      </c>
      <c r="AE193" s="34">
        <v>96.611043528851752</v>
      </c>
      <c r="AF193" s="35" t="str">
        <f>REPT("|",Tabla13[[#This Row],[Columna2]])</f>
        <v>||||||||||||||||||||||||||||||||||||||||||||||||||||||||||||||||||||||||||||||||||||||||||||||||</v>
      </c>
      <c r="AG193" s="24" t="str">
        <f t="shared" si="17"/>
        <v>85% a 100%</v>
      </c>
      <c r="AH193" s="26" t="str">
        <f t="shared" si="18"/>
        <v>176000120000159</v>
      </c>
      <c r="AI193" s="6">
        <v>11415892.130000001</v>
      </c>
      <c r="AJ193" s="6">
        <v>10653784.380000001</v>
      </c>
      <c r="AK193" s="21">
        <f t="shared" si="21"/>
        <v>0.93324150742479028</v>
      </c>
      <c r="AL193" s="33">
        <v>0.93324150742479028</v>
      </c>
      <c r="AM193" s="33">
        <f>+Tabla13[[#This Row],[Columna3]]*$AZ$4</f>
        <v>93.324150742479034</v>
      </c>
      <c r="AN193" s="36" t="str">
        <f>REPT("|",Tabla13[[#This Row],[Columna4]])</f>
        <v>|||||||||||||||||||||||||||||||||||||||||||||||||||||||||||||||||||||||||||||||||||||||||||||</v>
      </c>
      <c r="AO193" s="26" t="str">
        <f t="shared" si="20"/>
        <v>85% a 100%</v>
      </c>
      <c r="AP193" s="6">
        <v>11415892.130000001</v>
      </c>
      <c r="AQ193" s="6">
        <v>10653784.380000003</v>
      </c>
      <c r="AR193" s="5" t="s">
        <v>64</v>
      </c>
      <c r="AS193" s="5" t="s">
        <v>2549</v>
      </c>
      <c r="AT193" s="5" t="s">
        <v>2011</v>
      </c>
      <c r="AU193" s="5" t="s">
        <v>2491</v>
      </c>
      <c r="AV193" s="5" t="s">
        <v>2700</v>
      </c>
      <c r="AW193" s="5" t="s">
        <v>1587</v>
      </c>
      <c r="AX193" s="7">
        <v>44582.681909722203</v>
      </c>
      <c r="AY193" s="10"/>
    </row>
    <row r="194" spans="1:51" s="1" customFormat="1" ht="50" customHeight="1">
      <c r="A194" s="9">
        <v>2021</v>
      </c>
      <c r="B194" s="5" t="s">
        <v>1853</v>
      </c>
      <c r="C194" s="5" t="s">
        <v>2781</v>
      </c>
      <c r="D194" s="5" t="s">
        <v>809</v>
      </c>
      <c r="E194" s="5" t="s">
        <v>2827</v>
      </c>
      <c r="F194" s="5" t="s">
        <v>853</v>
      </c>
      <c r="G194" s="5" t="s">
        <v>473</v>
      </c>
      <c r="H194" s="29" t="s">
        <v>2771</v>
      </c>
      <c r="I194" s="5">
        <v>1</v>
      </c>
      <c r="J194" s="4">
        <v>1</v>
      </c>
      <c r="K194" s="5" t="s">
        <v>55</v>
      </c>
      <c r="L194" s="5" t="s">
        <v>2773</v>
      </c>
      <c r="M194" s="4">
        <v>5</v>
      </c>
      <c r="N194" s="5" t="s">
        <v>1388</v>
      </c>
      <c r="O194" s="5" t="s">
        <v>2624</v>
      </c>
      <c r="P194" s="5" t="s">
        <v>314</v>
      </c>
      <c r="Q194" s="6">
        <v>31.95</v>
      </c>
      <c r="R194" s="6">
        <v>25</v>
      </c>
      <c r="S194" s="6">
        <v>25</v>
      </c>
      <c r="T194" s="6">
        <v>25</v>
      </c>
      <c r="U194" s="6">
        <v>25</v>
      </c>
      <c r="V194" s="6">
        <v>100</v>
      </c>
      <c r="W194" s="6">
        <v>19.329999999999998</v>
      </c>
      <c r="X194" s="6">
        <v>13.62</v>
      </c>
      <c r="Y194" s="6">
        <v>13.25</v>
      </c>
      <c r="Z194" s="6">
        <v>26.09</v>
      </c>
      <c r="AA194" s="6">
        <v>72.290000000000006</v>
      </c>
      <c r="AB194" s="21">
        <f t="shared" si="19"/>
        <v>0.7229000000000001</v>
      </c>
      <c r="AC194" s="23">
        <f t="shared" si="16"/>
        <v>0.7229000000000001</v>
      </c>
      <c r="AD194" s="34">
        <v>0.7229000000000001</v>
      </c>
      <c r="AE194" s="34">
        <v>72.290000000000006</v>
      </c>
      <c r="AF194" s="35" t="str">
        <f>REPT("|",Tabla13[[#This Row],[Columna2]])</f>
        <v>||||||||||||||||||||||||||||||||||||||||||||||||||||||||||||||||||||||||</v>
      </c>
      <c r="AG194" s="24" t="str">
        <f t="shared" si="17"/>
        <v>70% a 84,99%</v>
      </c>
      <c r="AH194" s="26" t="str">
        <f t="shared" si="18"/>
        <v>176000120000161</v>
      </c>
      <c r="AI194" s="6">
        <v>24397102.75</v>
      </c>
      <c r="AJ194" s="6">
        <v>17521148.899999999</v>
      </c>
      <c r="AK194" s="21">
        <f t="shared" si="21"/>
        <v>0.71816514770385997</v>
      </c>
      <c r="AL194" s="33">
        <v>0.71816514770385997</v>
      </c>
      <c r="AM194" s="33">
        <f>+Tabla13[[#This Row],[Columna3]]*$AZ$4</f>
        <v>71.816514770385993</v>
      </c>
      <c r="AN194" s="36" t="str">
        <f>REPT("|",Tabla13[[#This Row],[Columna4]])</f>
        <v>|||||||||||||||||||||||||||||||||||||||||||||||||||||||||||||||||||||||</v>
      </c>
      <c r="AO194" s="26" t="str">
        <f t="shared" si="20"/>
        <v>70% a 84,99%</v>
      </c>
      <c r="AP194" s="6">
        <v>24397102.75</v>
      </c>
      <c r="AQ194" s="6">
        <v>17521148.900000002</v>
      </c>
      <c r="AR194" s="5" t="s">
        <v>1051</v>
      </c>
      <c r="AS194" s="5" t="s">
        <v>467</v>
      </c>
      <c r="AT194" s="5" t="s">
        <v>2140</v>
      </c>
      <c r="AU194" s="5" t="s">
        <v>85</v>
      </c>
      <c r="AV194" s="5" t="s">
        <v>2700</v>
      </c>
      <c r="AW194" s="5" t="s">
        <v>1587</v>
      </c>
      <c r="AX194" s="7">
        <v>44581.568356481497</v>
      </c>
      <c r="AY194" s="10"/>
    </row>
    <row r="195" spans="1:51" s="1" customFormat="1" ht="50" customHeight="1">
      <c r="A195" s="9">
        <v>2021</v>
      </c>
      <c r="B195" s="5" t="s">
        <v>1253</v>
      </c>
      <c r="C195" s="5" t="s">
        <v>2780</v>
      </c>
      <c r="D195" s="5" t="s">
        <v>2733</v>
      </c>
      <c r="E195" s="5" t="s">
        <v>2835</v>
      </c>
      <c r="F195" s="5" t="s">
        <v>2219</v>
      </c>
      <c r="G195" s="5" t="s">
        <v>739</v>
      </c>
      <c r="H195" s="29" t="s">
        <v>2770</v>
      </c>
      <c r="I195" s="5">
        <v>3</v>
      </c>
      <c r="J195" s="4">
        <v>7</v>
      </c>
      <c r="K195" s="5" t="s">
        <v>2274</v>
      </c>
      <c r="L195" s="5" t="s">
        <v>2776</v>
      </c>
      <c r="M195" s="4">
        <v>14</v>
      </c>
      <c r="N195" s="5" t="s">
        <v>2573</v>
      </c>
      <c r="O195" s="5" t="s">
        <v>706</v>
      </c>
      <c r="P195" s="5" t="s">
        <v>314</v>
      </c>
      <c r="Q195" s="6">
        <v>94.23</v>
      </c>
      <c r="R195" s="6">
        <v>25</v>
      </c>
      <c r="S195" s="6">
        <v>25</v>
      </c>
      <c r="T195" s="6">
        <v>25</v>
      </c>
      <c r="U195" s="6">
        <v>25</v>
      </c>
      <c r="V195" s="6">
        <v>100</v>
      </c>
      <c r="W195" s="6">
        <v>20.52</v>
      </c>
      <c r="X195" s="6">
        <v>22.48</v>
      </c>
      <c r="Y195" s="6">
        <v>18.989999999999998</v>
      </c>
      <c r="Z195" s="6">
        <v>33.119999999999997</v>
      </c>
      <c r="AA195" s="6">
        <v>95.11</v>
      </c>
      <c r="AB195" s="21">
        <f t="shared" si="19"/>
        <v>0.95109999999999995</v>
      </c>
      <c r="AC195" s="23">
        <f t="shared" si="16"/>
        <v>0.95109999999999995</v>
      </c>
      <c r="AD195" s="34">
        <v>0.95109999999999995</v>
      </c>
      <c r="AE195" s="34">
        <v>95.11</v>
      </c>
      <c r="AF195" s="35" t="str">
        <f>REPT("|",Tabla13[[#This Row],[Columna2]])</f>
        <v>|||||||||||||||||||||||||||||||||||||||||||||||||||||||||||||||||||||||||||||||||||||||||||||||</v>
      </c>
      <c r="AG195" s="24" t="str">
        <f t="shared" si="17"/>
        <v>85% a 100%</v>
      </c>
      <c r="AH195" s="26" t="str">
        <f t="shared" si="18"/>
        <v>096859937000101</v>
      </c>
      <c r="AI195" s="6">
        <v>9166429.3200000003</v>
      </c>
      <c r="AJ195" s="6">
        <v>8718389.2899999991</v>
      </c>
      <c r="AK195" s="21">
        <f t="shared" si="21"/>
        <v>0.95112164024191692</v>
      </c>
      <c r="AL195" s="33">
        <v>0.95112164024191692</v>
      </c>
      <c r="AM195" s="33">
        <f>+Tabla13[[#This Row],[Columna3]]*$AZ$4</f>
        <v>95.112164024191685</v>
      </c>
      <c r="AN195" s="36" t="str">
        <f>REPT("|",Tabla13[[#This Row],[Columna4]])</f>
        <v>|||||||||||||||||||||||||||||||||||||||||||||||||||||||||||||||||||||||||||||||||||||||||||||||</v>
      </c>
      <c r="AO195" s="26" t="str">
        <f t="shared" si="20"/>
        <v>85% a 100%</v>
      </c>
      <c r="AP195" s="6">
        <v>9166429.3199999984</v>
      </c>
      <c r="AQ195" s="6">
        <v>8718389.290000001</v>
      </c>
      <c r="AR195" s="5" t="s">
        <v>2186</v>
      </c>
      <c r="AS195" s="5" t="s">
        <v>682</v>
      </c>
      <c r="AT195" s="5" t="s">
        <v>1370</v>
      </c>
      <c r="AU195" s="5" t="s">
        <v>1462</v>
      </c>
      <c r="AV195" s="5" t="s">
        <v>2701</v>
      </c>
      <c r="AW195" s="5" t="s">
        <v>1782</v>
      </c>
      <c r="AX195" s="7">
        <v>44581.581319444398</v>
      </c>
      <c r="AY195" s="10"/>
    </row>
    <row r="196" spans="1:51" s="1" customFormat="1" ht="50" customHeight="1">
      <c r="A196" s="9">
        <v>2021</v>
      </c>
      <c r="B196" s="5" t="s">
        <v>1253</v>
      </c>
      <c r="C196" s="5" t="s">
        <v>2780</v>
      </c>
      <c r="D196" s="5" t="s">
        <v>2733</v>
      </c>
      <c r="E196" s="5" t="s">
        <v>2835</v>
      </c>
      <c r="F196" s="5" t="s">
        <v>1631</v>
      </c>
      <c r="G196" s="5" t="s">
        <v>1615</v>
      </c>
      <c r="H196" s="29" t="s">
        <v>2771</v>
      </c>
      <c r="I196" s="5">
        <v>2</v>
      </c>
      <c r="J196" s="4">
        <v>4</v>
      </c>
      <c r="K196" s="5" t="s">
        <v>108</v>
      </c>
      <c r="L196" s="5" t="s">
        <v>2772</v>
      </c>
      <c r="M196" s="4">
        <v>2</v>
      </c>
      <c r="N196" s="5" t="s">
        <v>570</v>
      </c>
      <c r="O196" s="5" t="s">
        <v>2611</v>
      </c>
      <c r="P196" s="5" t="s">
        <v>314</v>
      </c>
      <c r="Q196" s="6">
        <v>100</v>
      </c>
      <c r="R196" s="6">
        <v>20.440000000000001</v>
      </c>
      <c r="S196" s="6">
        <v>32.46</v>
      </c>
      <c r="T196" s="6">
        <v>22.73</v>
      </c>
      <c r="U196" s="6">
        <v>24.37</v>
      </c>
      <c r="V196" s="6">
        <v>100</v>
      </c>
      <c r="W196" s="6">
        <v>20.68</v>
      </c>
      <c r="X196" s="6">
        <v>22.11</v>
      </c>
      <c r="Y196" s="6">
        <v>22.21</v>
      </c>
      <c r="Z196" s="6">
        <v>35</v>
      </c>
      <c r="AA196" s="6">
        <v>100</v>
      </c>
      <c r="AB196" s="21">
        <f t="shared" si="19"/>
        <v>1</v>
      </c>
      <c r="AC196" s="23">
        <f t="shared" ref="AC196:AC259" si="23">IF(AB196&gt;=100%,1,AB196)</f>
        <v>1</v>
      </c>
      <c r="AD196" s="34">
        <v>1</v>
      </c>
      <c r="AE196" s="34">
        <v>100</v>
      </c>
      <c r="AF196" s="35" t="str">
        <f>REPT("|",Tabla13[[#This Row],[Columna2]])</f>
        <v>||||||||||||||||||||||||||||||||||||||||||||||||||||||||||||||||||||||||||||||||||||||||||||||||||||</v>
      </c>
      <c r="AG196" s="24" t="str">
        <f t="shared" ref="AG196:AG259" si="24">IF(AB196&gt;=85%,"85% a 100%",IF(AND(AB196&gt;=70%,AB196&lt;85%),"70% a 84,99%","0% a 69,99%"))</f>
        <v>85% a 100%</v>
      </c>
      <c r="AH196" s="26" t="str">
        <f t="shared" ref="AH196:AH259" si="25">CONCATENATE(B196,F196)</f>
        <v>096859937000155</v>
      </c>
      <c r="AI196" s="6">
        <v>347171.09</v>
      </c>
      <c r="AJ196" s="6">
        <v>347171.09</v>
      </c>
      <c r="AK196" s="21">
        <f t="shared" si="21"/>
        <v>1</v>
      </c>
      <c r="AL196" s="33">
        <v>1</v>
      </c>
      <c r="AM196" s="33">
        <f>+Tabla13[[#This Row],[Columna3]]*$AZ$4</f>
        <v>100</v>
      </c>
      <c r="AN196" s="36" t="str">
        <f>REPT("|",Tabla13[[#This Row],[Columna4]])</f>
        <v>||||||||||||||||||||||||||||||||||||||||||||||||||||||||||||||||||||||||||||||||||||||||||||||||||||</v>
      </c>
      <c r="AO196" s="26" t="str">
        <f t="shared" si="20"/>
        <v>85% a 100%</v>
      </c>
      <c r="AP196" s="6">
        <v>347171.09</v>
      </c>
      <c r="AQ196" s="6">
        <v>347171.09</v>
      </c>
      <c r="AR196" s="5" t="s">
        <v>1783</v>
      </c>
      <c r="AS196" s="5" t="s">
        <v>877</v>
      </c>
      <c r="AT196" s="5" t="s">
        <v>263</v>
      </c>
      <c r="AU196" s="5" t="s">
        <v>1260</v>
      </c>
      <c r="AV196" s="5" t="s">
        <v>2701</v>
      </c>
      <c r="AW196" s="5" t="s">
        <v>1782</v>
      </c>
      <c r="AX196" s="7">
        <v>44581.582314814797</v>
      </c>
      <c r="AY196" s="10"/>
    </row>
    <row r="197" spans="1:51" s="1" customFormat="1" ht="50" customHeight="1">
      <c r="A197" s="9">
        <v>2021</v>
      </c>
      <c r="B197" s="5" t="s">
        <v>1253</v>
      </c>
      <c r="C197" s="5" t="s">
        <v>2780</v>
      </c>
      <c r="D197" s="5" t="s">
        <v>2733</v>
      </c>
      <c r="E197" s="5" t="s">
        <v>2835</v>
      </c>
      <c r="F197" s="5" t="s">
        <v>1857</v>
      </c>
      <c r="G197" s="5" t="s">
        <v>194</v>
      </c>
      <c r="H197" s="29" t="s">
        <v>2771</v>
      </c>
      <c r="I197" s="5">
        <v>3</v>
      </c>
      <c r="J197" s="4">
        <v>9</v>
      </c>
      <c r="K197" s="5" t="s">
        <v>2067</v>
      </c>
      <c r="L197" s="5" t="s">
        <v>2772</v>
      </c>
      <c r="M197" s="4">
        <v>2</v>
      </c>
      <c r="N197" s="5" t="s">
        <v>570</v>
      </c>
      <c r="O197" s="5" t="s">
        <v>600</v>
      </c>
      <c r="P197" s="5" t="s">
        <v>314</v>
      </c>
      <c r="Q197" s="6">
        <v>99.84</v>
      </c>
      <c r="R197" s="6">
        <v>69.5</v>
      </c>
      <c r="S197" s="6">
        <v>9.61</v>
      </c>
      <c r="T197" s="6">
        <v>9.61</v>
      </c>
      <c r="U197" s="6">
        <v>11.28</v>
      </c>
      <c r="V197" s="6">
        <v>100</v>
      </c>
      <c r="W197" s="6">
        <v>15.99</v>
      </c>
      <c r="X197" s="6">
        <v>48.51</v>
      </c>
      <c r="Y197" s="6">
        <v>9.16</v>
      </c>
      <c r="Z197" s="6">
        <v>22.73</v>
      </c>
      <c r="AA197" s="6">
        <v>96.39</v>
      </c>
      <c r="AB197" s="21">
        <f t="shared" si="19"/>
        <v>0.96389999999999998</v>
      </c>
      <c r="AC197" s="23">
        <f t="shared" si="23"/>
        <v>0.96389999999999998</v>
      </c>
      <c r="AD197" s="34">
        <v>0.96389999999999998</v>
      </c>
      <c r="AE197" s="34">
        <v>96.39</v>
      </c>
      <c r="AF197" s="35" t="str">
        <f>REPT("|",Tabla13[[#This Row],[Columna2]])</f>
        <v>||||||||||||||||||||||||||||||||||||||||||||||||||||||||||||||||||||||||||||||||||||||||||||||||</v>
      </c>
      <c r="AG197" s="24" t="str">
        <f t="shared" si="24"/>
        <v>85% a 100%</v>
      </c>
      <c r="AH197" s="26" t="str">
        <f t="shared" si="25"/>
        <v>096859937000178</v>
      </c>
      <c r="AI197" s="6">
        <v>3687241.61</v>
      </c>
      <c r="AJ197" s="6">
        <v>3553962.87</v>
      </c>
      <c r="AK197" s="21">
        <f t="shared" si="21"/>
        <v>0.9638540800693558</v>
      </c>
      <c r="AL197" s="33">
        <v>0.9638540800693558</v>
      </c>
      <c r="AM197" s="33">
        <f>+Tabla13[[#This Row],[Columna3]]*$AZ$4</f>
        <v>96.385408006935577</v>
      </c>
      <c r="AN197" s="36" t="str">
        <f>REPT("|",Tabla13[[#This Row],[Columna4]])</f>
        <v>||||||||||||||||||||||||||||||||||||||||||||||||||||||||||||||||||||||||||||||||||||||||||||||||</v>
      </c>
      <c r="AO197" s="26" t="str">
        <f t="shared" si="20"/>
        <v>85% a 100%</v>
      </c>
      <c r="AP197" s="6">
        <v>3687241.6100000003</v>
      </c>
      <c r="AQ197" s="6">
        <v>3553962.87</v>
      </c>
      <c r="AR197" s="5" t="s">
        <v>850</v>
      </c>
      <c r="AS197" s="5" t="s">
        <v>687</v>
      </c>
      <c r="AT197" s="5" t="s">
        <v>23</v>
      </c>
      <c r="AU197" s="5" t="s">
        <v>403</v>
      </c>
      <c r="AV197" s="5" t="s">
        <v>2701</v>
      </c>
      <c r="AW197" s="5" t="s">
        <v>1782</v>
      </c>
      <c r="AX197" s="7">
        <v>44581.585057870398</v>
      </c>
      <c r="AY197" s="10"/>
    </row>
    <row r="198" spans="1:51" s="1" customFormat="1" ht="50" customHeight="1">
      <c r="A198" s="9">
        <v>2021</v>
      </c>
      <c r="B198" s="5" t="s">
        <v>1253</v>
      </c>
      <c r="C198" s="5" t="s">
        <v>2780</v>
      </c>
      <c r="D198" s="5" t="s">
        <v>2733</v>
      </c>
      <c r="E198" s="5" t="s">
        <v>2835</v>
      </c>
      <c r="F198" s="5" t="s">
        <v>2629</v>
      </c>
      <c r="G198" s="5" t="s">
        <v>670</v>
      </c>
      <c r="H198" s="29" t="s">
        <v>2771</v>
      </c>
      <c r="I198" s="5">
        <v>2</v>
      </c>
      <c r="J198" s="4">
        <v>5</v>
      </c>
      <c r="K198" s="5" t="s">
        <v>2602</v>
      </c>
      <c r="L198" s="5" t="s">
        <v>2772</v>
      </c>
      <c r="M198" s="4">
        <v>2</v>
      </c>
      <c r="N198" s="5" t="s">
        <v>570</v>
      </c>
      <c r="O198" s="5" t="s">
        <v>364</v>
      </c>
      <c r="P198" s="5" t="s">
        <v>314</v>
      </c>
      <c r="Q198" s="6">
        <v>95.05</v>
      </c>
      <c r="R198" s="6">
        <v>24.25</v>
      </c>
      <c r="S198" s="6">
        <v>27.34</v>
      </c>
      <c r="T198" s="6">
        <v>21.2</v>
      </c>
      <c r="U198" s="6">
        <v>27.21</v>
      </c>
      <c r="V198" s="6">
        <v>100</v>
      </c>
      <c r="W198" s="6">
        <v>15.98</v>
      </c>
      <c r="X198" s="6">
        <v>21.78</v>
      </c>
      <c r="Y198" s="6">
        <v>21.83</v>
      </c>
      <c r="Z198" s="6">
        <v>40.4</v>
      </c>
      <c r="AA198" s="6">
        <v>99.99</v>
      </c>
      <c r="AB198" s="21">
        <f t="shared" si="19"/>
        <v>0.9998999999999999</v>
      </c>
      <c r="AC198" s="23">
        <f t="shared" si="23"/>
        <v>0.9998999999999999</v>
      </c>
      <c r="AD198" s="34">
        <v>0.9998999999999999</v>
      </c>
      <c r="AE198" s="34">
        <v>99.99</v>
      </c>
      <c r="AF198" s="35" t="str">
        <f>REPT("|",Tabla13[[#This Row],[Columna2]])</f>
        <v>|||||||||||||||||||||||||||||||||||||||||||||||||||||||||||||||||||||||||||||||||||||||||||||||||||</v>
      </c>
      <c r="AG198" s="24" t="str">
        <f t="shared" si="24"/>
        <v>85% a 100%</v>
      </c>
      <c r="AH198" s="26" t="str">
        <f t="shared" si="25"/>
        <v>096859937000189</v>
      </c>
      <c r="AI198" s="6">
        <v>5985443.6500000004</v>
      </c>
      <c r="AJ198" s="6">
        <v>5984826.4199999999</v>
      </c>
      <c r="AK198" s="21">
        <f t="shared" si="21"/>
        <v>0.99989687815371875</v>
      </c>
      <c r="AL198" s="33">
        <v>0.99989687815371875</v>
      </c>
      <c r="AM198" s="33">
        <f>+Tabla13[[#This Row],[Columna3]]*$AZ$4</f>
        <v>99.98968781537188</v>
      </c>
      <c r="AN198" s="36" t="str">
        <f>REPT("|",Tabla13[[#This Row],[Columna4]])</f>
        <v>|||||||||||||||||||||||||||||||||||||||||||||||||||||||||||||||||||||||||||||||||||||||||||||||||||</v>
      </c>
      <c r="AO198" s="26" t="str">
        <f t="shared" si="20"/>
        <v>85% a 100%</v>
      </c>
      <c r="AP198" s="6">
        <v>5985443.6499999994</v>
      </c>
      <c r="AQ198" s="6">
        <v>5984826.4199999999</v>
      </c>
      <c r="AR198" s="5" t="s">
        <v>260</v>
      </c>
      <c r="AS198" s="5" t="s">
        <v>382</v>
      </c>
      <c r="AT198" s="5" t="s">
        <v>2339</v>
      </c>
      <c r="AU198" s="5" t="s">
        <v>2332</v>
      </c>
      <c r="AV198" s="5" t="s">
        <v>2701</v>
      </c>
      <c r="AW198" s="5" t="s">
        <v>1782</v>
      </c>
      <c r="AX198" s="7">
        <v>44587.563680555599</v>
      </c>
      <c r="AY198" s="10"/>
    </row>
    <row r="199" spans="1:51" s="1" customFormat="1" ht="50" customHeight="1">
      <c r="A199" s="9">
        <v>2021</v>
      </c>
      <c r="B199" s="5" t="s">
        <v>1253</v>
      </c>
      <c r="C199" s="5" t="s">
        <v>2780</v>
      </c>
      <c r="D199" s="5" t="s">
        <v>2733</v>
      </c>
      <c r="E199" s="5" t="s">
        <v>2835</v>
      </c>
      <c r="F199" s="5" t="s">
        <v>246</v>
      </c>
      <c r="G199" s="5" t="s">
        <v>755</v>
      </c>
      <c r="H199" s="29" t="s">
        <v>2771</v>
      </c>
      <c r="I199" s="5">
        <v>2</v>
      </c>
      <c r="J199" s="4">
        <v>5</v>
      </c>
      <c r="K199" s="5" t="s">
        <v>2602</v>
      </c>
      <c r="L199" s="5" t="s">
        <v>2772</v>
      </c>
      <c r="M199" s="4">
        <v>3</v>
      </c>
      <c r="N199" s="5" t="s">
        <v>532</v>
      </c>
      <c r="O199" s="5" t="s">
        <v>2278</v>
      </c>
      <c r="P199" s="5" t="s">
        <v>314</v>
      </c>
      <c r="Q199" s="6">
        <v>99.98</v>
      </c>
      <c r="R199" s="6">
        <v>22.22</v>
      </c>
      <c r="S199" s="6">
        <v>24.11</v>
      </c>
      <c r="T199" s="6">
        <v>24.1</v>
      </c>
      <c r="U199" s="6">
        <v>29.57</v>
      </c>
      <c r="V199" s="6">
        <v>100</v>
      </c>
      <c r="W199" s="6">
        <v>22.3</v>
      </c>
      <c r="X199" s="6">
        <v>23.11</v>
      </c>
      <c r="Y199" s="6">
        <v>24.16</v>
      </c>
      <c r="Z199" s="6">
        <v>30.43</v>
      </c>
      <c r="AA199" s="6">
        <v>100</v>
      </c>
      <c r="AB199" s="21">
        <f t="shared" si="19"/>
        <v>1</v>
      </c>
      <c r="AC199" s="23">
        <f t="shared" si="23"/>
        <v>1</v>
      </c>
      <c r="AD199" s="34">
        <v>1</v>
      </c>
      <c r="AE199" s="34">
        <v>100</v>
      </c>
      <c r="AF199" s="35" t="str">
        <f>REPT("|",Tabla13[[#This Row],[Columna2]])</f>
        <v>||||||||||||||||||||||||||||||||||||||||||||||||||||||||||||||||||||||||||||||||||||||||||||||||||||</v>
      </c>
      <c r="AG199" s="24" t="str">
        <f t="shared" si="24"/>
        <v>85% a 100%</v>
      </c>
      <c r="AH199" s="26" t="str">
        <f t="shared" si="25"/>
        <v>096859937000190</v>
      </c>
      <c r="AI199" s="6">
        <v>2908966.34</v>
      </c>
      <c r="AJ199" s="6">
        <v>2908966.34</v>
      </c>
      <c r="AK199" s="21">
        <f t="shared" si="21"/>
        <v>1</v>
      </c>
      <c r="AL199" s="33">
        <v>1</v>
      </c>
      <c r="AM199" s="33">
        <f>+Tabla13[[#This Row],[Columna3]]*$AZ$4</f>
        <v>100</v>
      </c>
      <c r="AN199" s="36" t="str">
        <f>REPT("|",Tabla13[[#This Row],[Columna4]])</f>
        <v>||||||||||||||||||||||||||||||||||||||||||||||||||||||||||||||||||||||||||||||||||||||||||||||||||||</v>
      </c>
      <c r="AO199" s="26" t="str">
        <f t="shared" si="20"/>
        <v>85% a 100%</v>
      </c>
      <c r="AP199" s="6">
        <v>2908966.34</v>
      </c>
      <c r="AQ199" s="6">
        <v>2908966.34</v>
      </c>
      <c r="AR199" s="5" t="s">
        <v>2531</v>
      </c>
      <c r="AS199" s="5" t="s">
        <v>1187</v>
      </c>
      <c r="AT199" s="5" t="s">
        <v>2298</v>
      </c>
      <c r="AU199" s="5" t="s">
        <v>1156</v>
      </c>
      <c r="AV199" s="5" t="s">
        <v>2701</v>
      </c>
      <c r="AW199" s="5" t="s">
        <v>1782</v>
      </c>
      <c r="AX199" s="7">
        <v>44587.565138888902</v>
      </c>
      <c r="AY199" s="10"/>
    </row>
    <row r="200" spans="1:51" s="1" customFormat="1" ht="50" customHeight="1">
      <c r="A200" s="9">
        <v>2021</v>
      </c>
      <c r="B200" s="5" t="s">
        <v>1253</v>
      </c>
      <c r="C200" s="5" t="s">
        <v>2780</v>
      </c>
      <c r="D200" s="5" t="s">
        <v>2733</v>
      </c>
      <c r="E200" s="5" t="s">
        <v>2835</v>
      </c>
      <c r="F200" s="5" t="s">
        <v>1394</v>
      </c>
      <c r="G200" s="5" t="s">
        <v>1555</v>
      </c>
      <c r="H200" s="29" t="s">
        <v>2771</v>
      </c>
      <c r="I200" s="5">
        <v>2</v>
      </c>
      <c r="J200" s="4">
        <v>6</v>
      </c>
      <c r="K200" s="5" t="s">
        <v>869</v>
      </c>
      <c r="L200" s="5" t="s">
        <v>2772</v>
      </c>
      <c r="M200" s="4">
        <v>3</v>
      </c>
      <c r="N200" s="5" t="s">
        <v>532</v>
      </c>
      <c r="O200" s="5" t="s">
        <v>2646</v>
      </c>
      <c r="P200" s="5" t="s">
        <v>314</v>
      </c>
      <c r="Q200" s="6">
        <v>99.9</v>
      </c>
      <c r="R200" s="6">
        <v>17.79</v>
      </c>
      <c r="S200" s="6">
        <v>42.86</v>
      </c>
      <c r="T200" s="6">
        <v>19.04</v>
      </c>
      <c r="U200" s="6">
        <v>20.309999999999999</v>
      </c>
      <c r="V200" s="6">
        <v>100</v>
      </c>
      <c r="W200" s="6">
        <v>18.82</v>
      </c>
      <c r="X200" s="6">
        <v>21.62</v>
      </c>
      <c r="Y200" s="6">
        <v>15.9</v>
      </c>
      <c r="Z200" s="6">
        <v>43.57</v>
      </c>
      <c r="AA200" s="6">
        <v>99.91</v>
      </c>
      <c r="AB200" s="21">
        <f t="shared" si="19"/>
        <v>0.99909999999999999</v>
      </c>
      <c r="AC200" s="23">
        <f t="shared" si="23"/>
        <v>0.99909999999999999</v>
      </c>
      <c r="AD200" s="34">
        <v>0.99909999999999999</v>
      </c>
      <c r="AE200" s="34">
        <v>99.91</v>
      </c>
      <c r="AF200" s="35" t="str">
        <f>REPT("|",Tabla13[[#This Row],[Columna2]])</f>
        <v>|||||||||||||||||||||||||||||||||||||||||||||||||||||||||||||||||||||||||||||||||||||||||||||||||||</v>
      </c>
      <c r="AG200" s="24" t="str">
        <f t="shared" si="24"/>
        <v>85% a 100%</v>
      </c>
      <c r="AH200" s="26" t="str">
        <f t="shared" si="25"/>
        <v>096859937000191</v>
      </c>
      <c r="AI200" s="6">
        <v>7411811.6699999999</v>
      </c>
      <c r="AJ200" s="6">
        <v>7405039.5499999998</v>
      </c>
      <c r="AK200" s="21">
        <f t="shared" si="21"/>
        <v>0.99908630705939128</v>
      </c>
      <c r="AL200" s="33">
        <v>0.99908630705939128</v>
      </c>
      <c r="AM200" s="33">
        <f>+Tabla13[[#This Row],[Columna3]]*$AZ$4</f>
        <v>99.908630705939132</v>
      </c>
      <c r="AN200" s="36" t="str">
        <f>REPT("|",Tabla13[[#This Row],[Columna4]])</f>
        <v>|||||||||||||||||||||||||||||||||||||||||||||||||||||||||||||||||||||||||||||||||||||||||||||||||||</v>
      </c>
      <c r="AO200" s="26" t="str">
        <f t="shared" si="20"/>
        <v>85% a 100%</v>
      </c>
      <c r="AP200" s="6">
        <v>7411811.6700000009</v>
      </c>
      <c r="AQ200" s="6">
        <v>7405039.5500000007</v>
      </c>
      <c r="AR200" s="5" t="s">
        <v>2497</v>
      </c>
      <c r="AS200" s="5" t="s">
        <v>8</v>
      </c>
      <c r="AT200" s="5" t="s">
        <v>205</v>
      </c>
      <c r="AU200" s="5" t="s">
        <v>977</v>
      </c>
      <c r="AV200" s="5" t="s">
        <v>2701</v>
      </c>
      <c r="AW200" s="5" t="s">
        <v>1782</v>
      </c>
      <c r="AX200" s="7">
        <v>44587.565300925897</v>
      </c>
      <c r="AY200" s="10"/>
    </row>
    <row r="201" spans="1:51" s="1" customFormat="1" ht="50" customHeight="1">
      <c r="A201" s="9">
        <v>2021</v>
      </c>
      <c r="B201" s="5" t="s">
        <v>264</v>
      </c>
      <c r="C201" s="5" t="s">
        <v>2783</v>
      </c>
      <c r="D201" s="5" t="s">
        <v>2479</v>
      </c>
      <c r="E201" s="5" t="s">
        <v>2827</v>
      </c>
      <c r="F201" s="5" t="s">
        <v>2219</v>
      </c>
      <c r="G201" s="5" t="s">
        <v>739</v>
      </c>
      <c r="H201" s="29" t="s">
        <v>2770</v>
      </c>
      <c r="I201" s="5">
        <v>3</v>
      </c>
      <c r="J201" s="4">
        <v>7</v>
      </c>
      <c r="K201" s="5" t="s">
        <v>2274</v>
      </c>
      <c r="L201" s="5" t="s">
        <v>2776</v>
      </c>
      <c r="M201" s="4">
        <v>14</v>
      </c>
      <c r="N201" s="5" t="s">
        <v>2573</v>
      </c>
      <c r="O201" s="5" t="s">
        <v>706</v>
      </c>
      <c r="P201" s="5" t="s">
        <v>314</v>
      </c>
      <c r="Q201" s="6">
        <v>100</v>
      </c>
      <c r="R201" s="6">
        <v>25</v>
      </c>
      <c r="S201" s="6">
        <v>25</v>
      </c>
      <c r="T201" s="6">
        <v>25</v>
      </c>
      <c r="U201" s="6">
        <v>25</v>
      </c>
      <c r="V201" s="6">
        <v>100</v>
      </c>
      <c r="W201" s="6">
        <v>25</v>
      </c>
      <c r="X201" s="6">
        <v>25</v>
      </c>
      <c r="Y201" s="6">
        <v>25</v>
      </c>
      <c r="Z201" s="6">
        <v>25</v>
      </c>
      <c r="AA201" s="6">
        <v>100</v>
      </c>
      <c r="AB201" s="21">
        <f t="shared" si="19"/>
        <v>1</v>
      </c>
      <c r="AC201" s="23">
        <f t="shared" si="23"/>
        <v>1</v>
      </c>
      <c r="AD201" s="34">
        <v>1</v>
      </c>
      <c r="AE201" s="34">
        <v>100</v>
      </c>
      <c r="AF201" s="35" t="str">
        <f>REPT("|",Tabla13[[#This Row],[Columna2]])</f>
        <v>||||||||||||||||||||||||||||||||||||||||||||||||||||||||||||||||||||||||||||||||||||||||||||||||||||</v>
      </c>
      <c r="AG201" s="24" t="str">
        <f t="shared" si="24"/>
        <v>85% a 100%</v>
      </c>
      <c r="AH201" s="26" t="str">
        <f t="shared" si="25"/>
        <v>176000082000101</v>
      </c>
      <c r="AI201" s="6">
        <v>39353601.289999999</v>
      </c>
      <c r="AJ201" s="6">
        <v>38276114.439999998</v>
      </c>
      <c r="AK201" s="21">
        <f t="shared" si="21"/>
        <v>0.97262037489123521</v>
      </c>
      <c r="AL201" s="33">
        <v>0.97262037489123521</v>
      </c>
      <c r="AM201" s="33">
        <f>+Tabla13[[#This Row],[Columna3]]*$AZ$4</f>
        <v>97.262037489123514</v>
      </c>
      <c r="AN201" s="36" t="str">
        <f>REPT("|",Tabla13[[#This Row],[Columna4]])</f>
        <v>|||||||||||||||||||||||||||||||||||||||||||||||||||||||||||||||||||||||||||||||||||||||||||||||||</v>
      </c>
      <c r="AO201" s="26" t="str">
        <f t="shared" si="20"/>
        <v>85% a 100%</v>
      </c>
      <c r="AP201" s="6">
        <v>39353601.290000029</v>
      </c>
      <c r="AQ201" s="6">
        <v>38276114.440000035</v>
      </c>
      <c r="AR201" s="5" t="s">
        <v>494</v>
      </c>
      <c r="AS201" s="5" t="s">
        <v>192</v>
      </c>
      <c r="AT201" s="5" t="s">
        <v>1501</v>
      </c>
      <c r="AU201" s="5" t="s">
        <v>2183</v>
      </c>
      <c r="AV201" s="5" t="s">
        <v>555</v>
      </c>
      <c r="AW201" s="5" t="s">
        <v>1244</v>
      </c>
      <c r="AX201" s="7">
        <v>44585.394652777803</v>
      </c>
      <c r="AY201" s="10"/>
    </row>
    <row r="202" spans="1:51" s="1" customFormat="1" ht="50" customHeight="1">
      <c r="A202" s="9">
        <v>2021</v>
      </c>
      <c r="B202" s="5" t="s">
        <v>264</v>
      </c>
      <c r="C202" s="5" t="s">
        <v>2783</v>
      </c>
      <c r="D202" s="5" t="s">
        <v>2479</v>
      </c>
      <c r="E202" s="5" t="s">
        <v>2827</v>
      </c>
      <c r="F202" s="5" t="s">
        <v>2505</v>
      </c>
      <c r="G202" s="5" t="s">
        <v>837</v>
      </c>
      <c r="H202" s="29" t="s">
        <v>2771</v>
      </c>
      <c r="I202" s="5">
        <v>3</v>
      </c>
      <c r="J202" s="4">
        <v>9</v>
      </c>
      <c r="K202" s="5" t="s">
        <v>2067</v>
      </c>
      <c r="L202" s="5" t="s">
        <v>2776</v>
      </c>
      <c r="M202" s="4">
        <v>16</v>
      </c>
      <c r="N202" s="5" t="s">
        <v>1451</v>
      </c>
      <c r="O202" s="5" t="s">
        <v>78</v>
      </c>
      <c r="P202" s="5" t="s">
        <v>314</v>
      </c>
      <c r="Q202" s="6">
        <v>0</v>
      </c>
      <c r="R202" s="6">
        <v>0</v>
      </c>
      <c r="S202" s="6">
        <v>0</v>
      </c>
      <c r="T202" s="6">
        <v>0</v>
      </c>
      <c r="U202" s="6">
        <v>100</v>
      </c>
      <c r="V202" s="6">
        <v>100</v>
      </c>
      <c r="W202" s="6">
        <v>0</v>
      </c>
      <c r="X202" s="6">
        <v>0</v>
      </c>
      <c r="Y202" s="6">
        <v>0</v>
      </c>
      <c r="Z202" s="6">
        <v>100</v>
      </c>
      <c r="AA202" s="6">
        <v>100</v>
      </c>
      <c r="AB202" s="21">
        <f t="shared" si="19"/>
        <v>1</v>
      </c>
      <c r="AC202" s="23">
        <f t="shared" si="23"/>
        <v>1</v>
      </c>
      <c r="AD202" s="34">
        <v>1</v>
      </c>
      <c r="AE202" s="34">
        <v>100</v>
      </c>
      <c r="AF202" s="35" t="str">
        <f>REPT("|",Tabla13[[#This Row],[Columna2]])</f>
        <v>||||||||||||||||||||||||||||||||||||||||||||||||||||||||||||||||||||||||||||||||||||||||||||||||||||</v>
      </c>
      <c r="AG202" s="24" t="str">
        <f t="shared" si="24"/>
        <v>85% a 100%</v>
      </c>
      <c r="AH202" s="26" t="str">
        <f t="shared" si="25"/>
        <v>176000082000103</v>
      </c>
      <c r="AI202" s="6">
        <v>8503.14</v>
      </c>
      <c r="AJ202" s="6">
        <v>8503.14</v>
      </c>
      <c r="AK202" s="21">
        <f t="shared" si="21"/>
        <v>1</v>
      </c>
      <c r="AL202" s="33">
        <v>1</v>
      </c>
      <c r="AM202" s="33">
        <f>+Tabla13[[#This Row],[Columna3]]*$AZ$4</f>
        <v>100</v>
      </c>
      <c r="AN202" s="36" t="str">
        <f>REPT("|",Tabla13[[#This Row],[Columna4]])</f>
        <v>||||||||||||||||||||||||||||||||||||||||||||||||||||||||||||||||||||||||||||||||||||||||||||||||||||</v>
      </c>
      <c r="AO202" s="26" t="str">
        <f t="shared" si="20"/>
        <v>85% a 100%</v>
      </c>
      <c r="AP202" s="6">
        <v>8503.1400000000012</v>
      </c>
      <c r="AQ202" s="6">
        <v>8503.1400000000012</v>
      </c>
      <c r="AR202" s="5" t="s">
        <v>290</v>
      </c>
      <c r="AS202" s="5" t="s">
        <v>290</v>
      </c>
      <c r="AT202" s="5" t="s">
        <v>290</v>
      </c>
      <c r="AU202" s="5" t="s">
        <v>290</v>
      </c>
      <c r="AV202" s="5" t="s">
        <v>555</v>
      </c>
      <c r="AW202" s="5" t="s">
        <v>1244</v>
      </c>
      <c r="AX202" s="7">
        <v>44585.396423611099</v>
      </c>
      <c r="AY202" s="10"/>
    </row>
    <row r="203" spans="1:51" s="1" customFormat="1" ht="50" customHeight="1">
      <c r="A203" s="9">
        <v>2021</v>
      </c>
      <c r="B203" s="5" t="s">
        <v>264</v>
      </c>
      <c r="C203" s="5" t="s">
        <v>2783</v>
      </c>
      <c r="D203" s="5" t="s">
        <v>2479</v>
      </c>
      <c r="E203" s="5" t="s">
        <v>2827</v>
      </c>
      <c r="F203" s="5" t="s">
        <v>750</v>
      </c>
      <c r="G203" s="5" t="s">
        <v>1695</v>
      </c>
      <c r="H203" s="29" t="s">
        <v>2771</v>
      </c>
      <c r="I203" s="5">
        <v>3</v>
      </c>
      <c r="J203" s="4">
        <v>9</v>
      </c>
      <c r="K203" s="5" t="s">
        <v>2067</v>
      </c>
      <c r="L203" s="5" t="s">
        <v>2776</v>
      </c>
      <c r="M203" s="4">
        <v>16</v>
      </c>
      <c r="N203" s="5" t="s">
        <v>1451</v>
      </c>
      <c r="O203" s="5" t="s">
        <v>1581</v>
      </c>
      <c r="P203" s="5" t="s">
        <v>314</v>
      </c>
      <c r="Q203" s="6">
        <v>0</v>
      </c>
      <c r="R203" s="6">
        <v>0</v>
      </c>
      <c r="S203" s="6">
        <v>0</v>
      </c>
      <c r="T203" s="6">
        <v>0</v>
      </c>
      <c r="U203" s="6">
        <v>100</v>
      </c>
      <c r="V203" s="6">
        <v>100</v>
      </c>
      <c r="W203" s="6">
        <v>0</v>
      </c>
      <c r="X203" s="6">
        <v>0</v>
      </c>
      <c r="Y203" s="6">
        <v>0</v>
      </c>
      <c r="Z203" s="6">
        <v>100</v>
      </c>
      <c r="AA203" s="6">
        <v>100</v>
      </c>
      <c r="AB203" s="21">
        <f t="shared" si="19"/>
        <v>1</v>
      </c>
      <c r="AC203" s="23">
        <f t="shared" si="23"/>
        <v>1</v>
      </c>
      <c r="AD203" s="34">
        <v>1</v>
      </c>
      <c r="AE203" s="34">
        <v>100</v>
      </c>
      <c r="AF203" s="35" t="str">
        <f>REPT("|",Tabla13[[#This Row],[Columna2]])</f>
        <v>||||||||||||||||||||||||||||||||||||||||||||||||||||||||||||||||||||||||||||||||||||||||||||||||||||</v>
      </c>
      <c r="AG203" s="24" t="str">
        <f t="shared" si="24"/>
        <v>85% a 100%</v>
      </c>
      <c r="AH203" s="26" t="str">
        <f t="shared" si="25"/>
        <v>176000082000104</v>
      </c>
      <c r="AI203" s="6">
        <v>583.30999999999995</v>
      </c>
      <c r="AJ203" s="6">
        <v>583.30999999999995</v>
      </c>
      <c r="AK203" s="21">
        <f t="shared" si="21"/>
        <v>1</v>
      </c>
      <c r="AL203" s="33">
        <v>1</v>
      </c>
      <c r="AM203" s="33">
        <f>+Tabla13[[#This Row],[Columna3]]*$AZ$4</f>
        <v>100</v>
      </c>
      <c r="AN203" s="36" t="str">
        <f>REPT("|",Tabla13[[#This Row],[Columna4]])</f>
        <v>||||||||||||||||||||||||||||||||||||||||||||||||||||||||||||||||||||||||||||||||||||||||||||||||||||</v>
      </c>
      <c r="AO203" s="26" t="str">
        <f t="shared" si="20"/>
        <v>85% a 100%</v>
      </c>
      <c r="AP203" s="6">
        <v>583.31000000000006</v>
      </c>
      <c r="AQ203" s="6">
        <v>583.31000000000006</v>
      </c>
      <c r="AR203" s="5" t="s">
        <v>290</v>
      </c>
      <c r="AS203" s="5" t="s">
        <v>290</v>
      </c>
      <c r="AT203" s="5" t="s">
        <v>290</v>
      </c>
      <c r="AU203" s="5" t="s">
        <v>290</v>
      </c>
      <c r="AV203" s="5" t="s">
        <v>555</v>
      </c>
      <c r="AW203" s="5" t="s">
        <v>1244</v>
      </c>
      <c r="AX203" s="7">
        <v>44585.396967592598</v>
      </c>
      <c r="AY203" s="10"/>
    </row>
    <row r="204" spans="1:51" s="1" customFormat="1" ht="50" customHeight="1">
      <c r="A204" s="9">
        <v>2021</v>
      </c>
      <c r="B204" s="5" t="s">
        <v>264</v>
      </c>
      <c r="C204" s="5" t="s">
        <v>2783</v>
      </c>
      <c r="D204" s="5" t="s">
        <v>2479</v>
      </c>
      <c r="E204" s="5" t="s">
        <v>2827</v>
      </c>
      <c r="F204" s="5" t="s">
        <v>1454</v>
      </c>
      <c r="G204" s="5" t="s">
        <v>626</v>
      </c>
      <c r="H204" s="29" t="s">
        <v>2771</v>
      </c>
      <c r="I204" s="5">
        <v>3</v>
      </c>
      <c r="J204" s="4">
        <v>9</v>
      </c>
      <c r="K204" s="5" t="s">
        <v>2067</v>
      </c>
      <c r="L204" s="5" t="s">
        <v>2776</v>
      </c>
      <c r="M204" s="4">
        <v>16</v>
      </c>
      <c r="N204" s="5" t="s">
        <v>1451</v>
      </c>
      <c r="O204" s="5" t="s">
        <v>1594</v>
      </c>
      <c r="P204" s="5" t="s">
        <v>314</v>
      </c>
      <c r="Q204" s="6">
        <v>0</v>
      </c>
      <c r="R204" s="6">
        <v>0</v>
      </c>
      <c r="S204" s="6">
        <v>0</v>
      </c>
      <c r="T204" s="6">
        <v>0</v>
      </c>
      <c r="U204" s="6">
        <v>100</v>
      </c>
      <c r="V204" s="6">
        <v>100</v>
      </c>
      <c r="W204" s="6">
        <v>0</v>
      </c>
      <c r="X204" s="6">
        <v>0</v>
      </c>
      <c r="Y204" s="6">
        <v>0</v>
      </c>
      <c r="Z204" s="6">
        <v>100</v>
      </c>
      <c r="AA204" s="6">
        <v>100</v>
      </c>
      <c r="AB204" s="21">
        <f t="shared" si="19"/>
        <v>1</v>
      </c>
      <c r="AC204" s="23">
        <f t="shared" si="23"/>
        <v>1</v>
      </c>
      <c r="AD204" s="34">
        <v>1</v>
      </c>
      <c r="AE204" s="34">
        <v>100</v>
      </c>
      <c r="AF204" s="35" t="str">
        <f>REPT("|",Tabla13[[#This Row],[Columna2]])</f>
        <v>||||||||||||||||||||||||||||||||||||||||||||||||||||||||||||||||||||||||||||||||||||||||||||||||||||</v>
      </c>
      <c r="AG204" s="24" t="str">
        <f t="shared" si="24"/>
        <v>85% a 100%</v>
      </c>
      <c r="AH204" s="26" t="str">
        <f t="shared" si="25"/>
        <v>176000082000134</v>
      </c>
      <c r="AI204" s="6">
        <v>2278.8000000000002</v>
      </c>
      <c r="AJ204" s="6">
        <v>2278.8000000000002</v>
      </c>
      <c r="AK204" s="21">
        <f t="shared" si="21"/>
        <v>1</v>
      </c>
      <c r="AL204" s="33">
        <v>1</v>
      </c>
      <c r="AM204" s="33">
        <f>+Tabla13[[#This Row],[Columna3]]*$AZ$4</f>
        <v>100</v>
      </c>
      <c r="AN204" s="36" t="str">
        <f>REPT("|",Tabla13[[#This Row],[Columna4]])</f>
        <v>||||||||||||||||||||||||||||||||||||||||||||||||||||||||||||||||||||||||||||||||||||||||||||||||||||</v>
      </c>
      <c r="AO204" s="26" t="str">
        <f t="shared" si="20"/>
        <v>85% a 100%</v>
      </c>
      <c r="AP204" s="6">
        <v>2278.8000000000002</v>
      </c>
      <c r="AQ204" s="6">
        <v>2278.8000000000002</v>
      </c>
      <c r="AR204" s="5" t="s">
        <v>290</v>
      </c>
      <c r="AS204" s="5" t="s">
        <v>290</v>
      </c>
      <c r="AT204" s="5" t="s">
        <v>290</v>
      </c>
      <c r="AU204" s="5" t="s">
        <v>290</v>
      </c>
      <c r="AV204" s="5" t="s">
        <v>555</v>
      </c>
      <c r="AW204" s="5" t="s">
        <v>1244</v>
      </c>
      <c r="AX204" s="7">
        <v>44585.397511574098</v>
      </c>
      <c r="AY204" s="10"/>
    </row>
    <row r="205" spans="1:51" s="1" customFormat="1" ht="50" customHeight="1">
      <c r="A205" s="9">
        <v>2021</v>
      </c>
      <c r="B205" s="5" t="s">
        <v>264</v>
      </c>
      <c r="C205" s="5" t="s">
        <v>2783</v>
      </c>
      <c r="D205" s="5" t="s">
        <v>2479</v>
      </c>
      <c r="E205" s="5" t="s">
        <v>2827</v>
      </c>
      <c r="F205" s="5" t="s">
        <v>1062</v>
      </c>
      <c r="G205" s="5" t="s">
        <v>2643</v>
      </c>
      <c r="H205" s="29" t="s">
        <v>2771</v>
      </c>
      <c r="I205" s="5">
        <v>3</v>
      </c>
      <c r="J205" s="4">
        <v>9</v>
      </c>
      <c r="K205" s="5" t="s">
        <v>2067</v>
      </c>
      <c r="L205" s="5" t="s">
        <v>2776</v>
      </c>
      <c r="M205" s="4">
        <v>16</v>
      </c>
      <c r="N205" s="5" t="s">
        <v>1451</v>
      </c>
      <c r="O205" s="5" t="s">
        <v>2320</v>
      </c>
      <c r="P205" s="5" t="s">
        <v>314</v>
      </c>
      <c r="Q205" s="6">
        <v>125</v>
      </c>
      <c r="R205" s="6">
        <v>25</v>
      </c>
      <c r="S205" s="6">
        <v>25</v>
      </c>
      <c r="T205" s="6">
        <v>25</v>
      </c>
      <c r="U205" s="6">
        <v>25</v>
      </c>
      <c r="V205" s="6">
        <v>100</v>
      </c>
      <c r="W205" s="6">
        <v>25</v>
      </c>
      <c r="X205" s="6">
        <v>25</v>
      </c>
      <c r="Y205" s="6">
        <v>25</v>
      </c>
      <c r="Z205" s="6">
        <v>25</v>
      </c>
      <c r="AA205" s="6">
        <v>100</v>
      </c>
      <c r="AB205" s="21">
        <f t="shared" si="19"/>
        <v>1</v>
      </c>
      <c r="AC205" s="23">
        <f t="shared" si="23"/>
        <v>1</v>
      </c>
      <c r="AD205" s="34">
        <v>1</v>
      </c>
      <c r="AE205" s="34">
        <v>100</v>
      </c>
      <c r="AF205" s="35" t="str">
        <f>REPT("|",Tabla13[[#This Row],[Columna2]])</f>
        <v>||||||||||||||||||||||||||||||||||||||||||||||||||||||||||||||||||||||||||||||||||||||||||||||||||||</v>
      </c>
      <c r="AG205" s="24" t="str">
        <f t="shared" si="24"/>
        <v>85% a 100%</v>
      </c>
      <c r="AH205" s="26" t="str">
        <f t="shared" si="25"/>
        <v>176000082000163</v>
      </c>
      <c r="AI205" s="6">
        <v>54765232.530000001</v>
      </c>
      <c r="AJ205" s="6">
        <v>54634813.939999998</v>
      </c>
      <c r="AK205" s="21">
        <f t="shared" si="21"/>
        <v>0.99761858785263879</v>
      </c>
      <c r="AL205" s="33">
        <v>0.99761858785263879</v>
      </c>
      <c r="AM205" s="33">
        <f>+Tabla13[[#This Row],[Columna3]]*$AZ$4</f>
        <v>99.761858785263883</v>
      </c>
      <c r="AN205" s="36" t="str">
        <f>REPT("|",Tabla13[[#This Row],[Columna4]])</f>
        <v>|||||||||||||||||||||||||||||||||||||||||||||||||||||||||||||||||||||||||||||||||||||||||||||||||||</v>
      </c>
      <c r="AO205" s="26" t="str">
        <f t="shared" si="20"/>
        <v>85% a 100%</v>
      </c>
      <c r="AP205" s="6">
        <v>54765232.530000001</v>
      </c>
      <c r="AQ205" s="6">
        <v>54634813.940000005</v>
      </c>
      <c r="AR205" s="5" t="s">
        <v>970</v>
      </c>
      <c r="AS205" s="5" t="s">
        <v>1002</v>
      </c>
      <c r="AT205" s="5" t="s">
        <v>131</v>
      </c>
      <c r="AU205" s="5" t="s">
        <v>1803</v>
      </c>
      <c r="AV205" s="5" t="s">
        <v>555</v>
      </c>
      <c r="AW205" s="5" t="s">
        <v>1244</v>
      </c>
      <c r="AX205" s="7">
        <v>44585.399224537003</v>
      </c>
      <c r="AY205" s="10"/>
    </row>
    <row r="206" spans="1:51" s="1" customFormat="1" ht="50" customHeight="1">
      <c r="A206" s="9">
        <v>2021</v>
      </c>
      <c r="B206" s="5" t="s">
        <v>264</v>
      </c>
      <c r="C206" s="5" t="s">
        <v>2783</v>
      </c>
      <c r="D206" s="5" t="s">
        <v>2479</v>
      </c>
      <c r="E206" s="5" t="s">
        <v>2827</v>
      </c>
      <c r="F206" s="5" t="s">
        <v>2097</v>
      </c>
      <c r="G206" s="5" t="s">
        <v>2321</v>
      </c>
      <c r="H206" s="29" t="s">
        <v>2771</v>
      </c>
      <c r="I206" s="5">
        <v>3</v>
      </c>
      <c r="J206" s="4">
        <v>9</v>
      </c>
      <c r="K206" s="5" t="s">
        <v>2067</v>
      </c>
      <c r="L206" s="5" t="s">
        <v>2776</v>
      </c>
      <c r="M206" s="4">
        <v>16</v>
      </c>
      <c r="N206" s="5" t="s">
        <v>1451</v>
      </c>
      <c r="O206" s="5" t="s">
        <v>1610</v>
      </c>
      <c r="P206" s="5" t="s">
        <v>314</v>
      </c>
      <c r="Q206" s="6">
        <v>100</v>
      </c>
      <c r="R206" s="6">
        <v>0</v>
      </c>
      <c r="S206" s="6">
        <v>50</v>
      </c>
      <c r="T206" s="6">
        <v>0</v>
      </c>
      <c r="U206" s="6">
        <v>50</v>
      </c>
      <c r="V206" s="6">
        <v>100</v>
      </c>
      <c r="W206" s="6">
        <v>0</v>
      </c>
      <c r="X206" s="6">
        <v>50</v>
      </c>
      <c r="Y206" s="6">
        <v>0</v>
      </c>
      <c r="Z206" s="6">
        <v>50</v>
      </c>
      <c r="AA206" s="6">
        <v>100</v>
      </c>
      <c r="AB206" s="21">
        <f t="shared" si="19"/>
        <v>1</v>
      </c>
      <c r="AC206" s="23">
        <f t="shared" si="23"/>
        <v>1</v>
      </c>
      <c r="AD206" s="34">
        <v>1</v>
      </c>
      <c r="AE206" s="34">
        <v>100</v>
      </c>
      <c r="AF206" s="35" t="str">
        <f>REPT("|",Tabla13[[#This Row],[Columna2]])</f>
        <v>||||||||||||||||||||||||||||||||||||||||||||||||||||||||||||||||||||||||||||||||||||||||||||||||||||</v>
      </c>
      <c r="AG206" s="24" t="str">
        <f t="shared" si="24"/>
        <v>85% a 100%</v>
      </c>
      <c r="AH206" s="26" t="str">
        <f t="shared" si="25"/>
        <v>176000082000164</v>
      </c>
      <c r="AI206" s="6">
        <v>575737.21</v>
      </c>
      <c r="AJ206" s="6">
        <v>575639.22</v>
      </c>
      <c r="AK206" s="21">
        <f t="shared" si="21"/>
        <v>0.99982980082180206</v>
      </c>
      <c r="AL206" s="33">
        <v>0.99982980082180206</v>
      </c>
      <c r="AM206" s="33">
        <f>+Tabla13[[#This Row],[Columna3]]*$AZ$4</f>
        <v>99.982980082180205</v>
      </c>
      <c r="AN206" s="36" t="str">
        <f>REPT("|",Tabla13[[#This Row],[Columna4]])</f>
        <v>|||||||||||||||||||||||||||||||||||||||||||||||||||||||||||||||||||||||||||||||||||||||||||||||||||</v>
      </c>
      <c r="AO206" s="26" t="str">
        <f t="shared" si="20"/>
        <v>85% a 100%</v>
      </c>
      <c r="AP206" s="6">
        <v>575737.20999999973</v>
      </c>
      <c r="AQ206" s="6">
        <v>575639.21999999974</v>
      </c>
      <c r="AR206" s="5" t="s">
        <v>774</v>
      </c>
      <c r="AS206" s="5" t="s">
        <v>1330</v>
      </c>
      <c r="AT206" s="5" t="s">
        <v>96</v>
      </c>
      <c r="AU206" s="5" t="s">
        <v>1012</v>
      </c>
      <c r="AV206" s="5" t="s">
        <v>555</v>
      </c>
      <c r="AW206" s="5" t="s">
        <v>1244</v>
      </c>
      <c r="AX206" s="7">
        <v>44585.400567129604</v>
      </c>
      <c r="AY206" s="10"/>
    </row>
    <row r="207" spans="1:51" s="1" customFormat="1" ht="50" customHeight="1">
      <c r="A207" s="9">
        <v>2021</v>
      </c>
      <c r="B207" s="5" t="s">
        <v>264</v>
      </c>
      <c r="C207" s="5" t="s">
        <v>2783</v>
      </c>
      <c r="D207" s="5" t="s">
        <v>2479</v>
      </c>
      <c r="E207" s="5" t="s">
        <v>2827</v>
      </c>
      <c r="F207" s="5" t="s">
        <v>932</v>
      </c>
      <c r="G207" s="5" t="s">
        <v>965</v>
      </c>
      <c r="H207" s="29" t="s">
        <v>2771</v>
      </c>
      <c r="I207" s="5">
        <v>3</v>
      </c>
      <c r="J207" s="4">
        <v>9</v>
      </c>
      <c r="K207" s="5" t="s">
        <v>2067</v>
      </c>
      <c r="L207" s="5" t="s">
        <v>2776</v>
      </c>
      <c r="M207" s="4">
        <v>16</v>
      </c>
      <c r="N207" s="5" t="s">
        <v>1451</v>
      </c>
      <c r="O207" s="5" t="s">
        <v>2122</v>
      </c>
      <c r="P207" s="5" t="s">
        <v>227</v>
      </c>
      <c r="Q207" s="6">
        <v>1192</v>
      </c>
      <c r="R207" s="6">
        <v>391</v>
      </c>
      <c r="S207" s="6">
        <v>401</v>
      </c>
      <c r="T207" s="6">
        <v>388</v>
      </c>
      <c r="U207" s="6">
        <v>384</v>
      </c>
      <c r="V207" s="6">
        <v>1564</v>
      </c>
      <c r="W207" s="6">
        <v>387</v>
      </c>
      <c r="X207" s="6">
        <v>394</v>
      </c>
      <c r="Y207" s="6">
        <v>383</v>
      </c>
      <c r="Z207" s="6">
        <v>389</v>
      </c>
      <c r="AA207" s="6">
        <v>1553</v>
      </c>
      <c r="AB207" s="21">
        <f t="shared" si="19"/>
        <v>0.99296675191815853</v>
      </c>
      <c r="AC207" s="23">
        <f t="shared" si="23"/>
        <v>0.99296675191815853</v>
      </c>
      <c r="AD207" s="34">
        <v>0.99296675191815853</v>
      </c>
      <c r="AE207" s="34">
        <v>99.296675191815851</v>
      </c>
      <c r="AF207" s="35" t="str">
        <f>REPT("|",Tabla13[[#This Row],[Columna2]])</f>
        <v>|||||||||||||||||||||||||||||||||||||||||||||||||||||||||||||||||||||||||||||||||||||||||||||||||||</v>
      </c>
      <c r="AG207" s="24" t="str">
        <f t="shared" si="24"/>
        <v>85% a 100%</v>
      </c>
      <c r="AH207" s="26" t="str">
        <f t="shared" si="25"/>
        <v>176000082000165</v>
      </c>
      <c r="AI207" s="6">
        <v>40490.81</v>
      </c>
      <c r="AJ207" s="6">
        <v>40166.379999999997</v>
      </c>
      <c r="AK207" s="21">
        <f t="shared" si="21"/>
        <v>0.99198756458564297</v>
      </c>
      <c r="AL207" s="33">
        <v>0.99198756458564297</v>
      </c>
      <c r="AM207" s="33">
        <f>+Tabla13[[#This Row],[Columna3]]*$AZ$4</f>
        <v>99.19875645856429</v>
      </c>
      <c r="AN207" s="36" t="str">
        <f>REPT("|",Tabla13[[#This Row],[Columna4]])</f>
        <v>|||||||||||||||||||||||||||||||||||||||||||||||||||||||||||||||||||||||||||||||||||||||||||||||||||</v>
      </c>
      <c r="AO207" s="26" t="str">
        <f t="shared" si="20"/>
        <v>85% a 100%</v>
      </c>
      <c r="AP207" s="6">
        <v>40490.810000000005</v>
      </c>
      <c r="AQ207" s="6">
        <v>40166.380000000005</v>
      </c>
      <c r="AR207" s="5" t="s">
        <v>2614</v>
      </c>
      <c r="AS207" s="5" t="s">
        <v>2206</v>
      </c>
      <c r="AT207" s="5" t="s">
        <v>451</v>
      </c>
      <c r="AU207" s="5" t="s">
        <v>1245</v>
      </c>
      <c r="AV207" s="5" t="s">
        <v>555</v>
      </c>
      <c r="AW207" s="5" t="s">
        <v>1244</v>
      </c>
      <c r="AX207" s="7">
        <v>44585.403495370403</v>
      </c>
      <c r="AY207" s="11">
        <v>44585.401736111096</v>
      </c>
    </row>
    <row r="208" spans="1:51" s="1" customFormat="1" ht="50" customHeight="1">
      <c r="A208" s="9">
        <v>2021</v>
      </c>
      <c r="B208" s="5" t="s">
        <v>1070</v>
      </c>
      <c r="C208" s="5" t="s">
        <v>2781</v>
      </c>
      <c r="D208" s="5" t="s">
        <v>1150</v>
      </c>
      <c r="E208" s="5" t="s">
        <v>2827</v>
      </c>
      <c r="F208" s="5" t="s">
        <v>2219</v>
      </c>
      <c r="G208" s="5" t="s">
        <v>739</v>
      </c>
      <c r="H208" s="29" t="s">
        <v>2770</v>
      </c>
      <c r="I208" s="5">
        <v>1</v>
      </c>
      <c r="J208" s="4">
        <v>1</v>
      </c>
      <c r="K208" s="5" t="s">
        <v>55</v>
      </c>
      <c r="L208" s="5" t="s">
        <v>2773</v>
      </c>
      <c r="M208" s="4">
        <v>6</v>
      </c>
      <c r="N208" s="5" t="s">
        <v>2744</v>
      </c>
      <c r="O208" s="5" t="s">
        <v>706</v>
      </c>
      <c r="P208" s="5" t="s">
        <v>314</v>
      </c>
      <c r="Q208" s="6">
        <v>0</v>
      </c>
      <c r="R208" s="6">
        <v>25</v>
      </c>
      <c r="S208" s="6">
        <v>25</v>
      </c>
      <c r="T208" s="6">
        <v>25</v>
      </c>
      <c r="U208" s="6">
        <v>25</v>
      </c>
      <c r="V208" s="6">
        <v>100</v>
      </c>
      <c r="W208" s="6">
        <v>25</v>
      </c>
      <c r="X208" s="6">
        <v>25</v>
      </c>
      <c r="Y208" s="6">
        <v>25</v>
      </c>
      <c r="Z208" s="6">
        <v>25</v>
      </c>
      <c r="AA208" s="6">
        <v>100</v>
      </c>
      <c r="AB208" s="21">
        <f t="shared" si="19"/>
        <v>1</v>
      </c>
      <c r="AC208" s="23">
        <f t="shared" si="23"/>
        <v>1</v>
      </c>
      <c r="AD208" s="34">
        <v>1</v>
      </c>
      <c r="AE208" s="34">
        <v>100</v>
      </c>
      <c r="AF208" s="35" t="str">
        <f>REPT("|",Tabla13[[#This Row],[Columna2]])</f>
        <v>||||||||||||||||||||||||||||||||||||||||||||||||||||||||||||||||||||||||||||||||||||||||||||||||||||</v>
      </c>
      <c r="AG208" s="24" t="str">
        <f t="shared" si="24"/>
        <v>85% a 100%</v>
      </c>
      <c r="AH208" s="26" t="str">
        <f t="shared" si="25"/>
        <v>176000112000101</v>
      </c>
      <c r="AI208" s="6">
        <v>193147461.68000001</v>
      </c>
      <c r="AJ208" s="6">
        <v>167474290.06999999</v>
      </c>
      <c r="AK208" s="21">
        <f t="shared" si="21"/>
        <v>0.8670799430306031</v>
      </c>
      <c r="AL208" s="33">
        <v>0.8670799430306031</v>
      </c>
      <c r="AM208" s="33">
        <f>+Tabla13[[#This Row],[Columna3]]*$AZ$4</f>
        <v>86.707994303060303</v>
      </c>
      <c r="AN208" s="36" t="str">
        <f>REPT("|",Tabla13[[#This Row],[Columna4]])</f>
        <v>||||||||||||||||||||||||||||||||||||||||||||||||||||||||||||||||||||||||||||||||||||||</v>
      </c>
      <c r="AO208" s="26" t="str">
        <f t="shared" si="20"/>
        <v>85% a 100%</v>
      </c>
      <c r="AP208" s="6">
        <v>193147461.68000004</v>
      </c>
      <c r="AQ208" s="6">
        <v>167474290.07000005</v>
      </c>
      <c r="AR208" s="5" t="s">
        <v>2449</v>
      </c>
      <c r="AS208" s="5" t="s">
        <v>2449</v>
      </c>
      <c r="AT208" s="5" t="s">
        <v>2449</v>
      </c>
      <c r="AU208" s="5" t="s">
        <v>1159</v>
      </c>
      <c r="AV208" s="5" t="s">
        <v>2059</v>
      </c>
      <c r="AW208" s="5" t="s">
        <v>2305</v>
      </c>
      <c r="AX208" s="7">
        <v>44588.3434837963</v>
      </c>
      <c r="AY208" s="10"/>
    </row>
    <row r="209" spans="1:51" s="1" customFormat="1" ht="50" customHeight="1">
      <c r="A209" s="9">
        <v>2021</v>
      </c>
      <c r="B209" s="5" t="s">
        <v>1070</v>
      </c>
      <c r="C209" s="5" t="s">
        <v>2781</v>
      </c>
      <c r="D209" s="5" t="s">
        <v>1150</v>
      </c>
      <c r="E209" s="5" t="s">
        <v>2827</v>
      </c>
      <c r="F209" s="5" t="s">
        <v>1631</v>
      </c>
      <c r="G209" s="5" t="s">
        <v>2036</v>
      </c>
      <c r="H209" s="29" t="s">
        <v>2771</v>
      </c>
      <c r="I209" s="5">
        <v>1</v>
      </c>
      <c r="J209" s="4">
        <v>1</v>
      </c>
      <c r="K209" s="5" t="s">
        <v>55</v>
      </c>
      <c r="L209" s="5" t="s">
        <v>2773</v>
      </c>
      <c r="M209" s="4">
        <v>6</v>
      </c>
      <c r="N209" s="5" t="s">
        <v>2744</v>
      </c>
      <c r="O209" s="5" t="s">
        <v>67</v>
      </c>
      <c r="P209" s="5" t="s">
        <v>227</v>
      </c>
      <c r="Q209" s="6">
        <v>12.87</v>
      </c>
      <c r="R209" s="6">
        <v>2156</v>
      </c>
      <c r="S209" s="6">
        <v>2156</v>
      </c>
      <c r="T209" s="6">
        <v>2156</v>
      </c>
      <c r="U209" s="6">
        <v>2156</v>
      </c>
      <c r="V209" s="6">
        <v>8624</v>
      </c>
      <c r="W209" s="6">
        <v>3993</v>
      </c>
      <c r="X209" s="6">
        <v>3625</v>
      </c>
      <c r="Y209" s="6">
        <v>3156</v>
      </c>
      <c r="Z209" s="6">
        <v>6</v>
      </c>
      <c r="AA209" s="6">
        <v>10780</v>
      </c>
      <c r="AB209" s="21">
        <f t="shared" si="19"/>
        <v>1.25</v>
      </c>
      <c r="AC209" s="23">
        <f t="shared" si="23"/>
        <v>1</v>
      </c>
      <c r="AD209" s="34">
        <v>1</v>
      </c>
      <c r="AE209" s="34">
        <v>100</v>
      </c>
      <c r="AF209" s="35" t="str">
        <f>REPT("|",Tabla13[[#This Row],[Columna2]])</f>
        <v>||||||||||||||||||||||||||||||||||||||||||||||||||||||||||||||||||||||||||||||||||||||||||||||||||||</v>
      </c>
      <c r="AG209" s="24" t="str">
        <f t="shared" si="24"/>
        <v>85% a 100%</v>
      </c>
      <c r="AH209" s="26" t="str">
        <f t="shared" si="25"/>
        <v>176000112000155</v>
      </c>
      <c r="AI209" s="6">
        <v>69901549.469999999</v>
      </c>
      <c r="AJ209" s="6">
        <v>68539133.629999995</v>
      </c>
      <c r="AK209" s="21">
        <f t="shared" si="21"/>
        <v>0.98050950443402229</v>
      </c>
      <c r="AL209" s="33">
        <v>0.98050950443402229</v>
      </c>
      <c r="AM209" s="33">
        <f>+Tabla13[[#This Row],[Columna3]]*$AZ$4</f>
        <v>98.050950443402229</v>
      </c>
      <c r="AN209" s="36" t="str">
        <f>REPT("|",Tabla13[[#This Row],[Columna4]])</f>
        <v>||||||||||||||||||||||||||||||||||||||||||||||||||||||||||||||||||||||||||||||||||||||||||||||||||</v>
      </c>
      <c r="AO209" s="26" t="str">
        <f t="shared" si="20"/>
        <v>85% a 100%</v>
      </c>
      <c r="AP209" s="6">
        <v>69901549.469999999</v>
      </c>
      <c r="AQ209" s="6">
        <v>68539133.63000001</v>
      </c>
      <c r="AR209" s="5" t="s">
        <v>2357</v>
      </c>
      <c r="AS209" s="5" t="s">
        <v>2245</v>
      </c>
      <c r="AT209" s="5" t="s">
        <v>1894</v>
      </c>
      <c r="AU209" s="5" t="s">
        <v>1743</v>
      </c>
      <c r="AV209" s="5" t="s">
        <v>2059</v>
      </c>
      <c r="AW209" s="5" t="s">
        <v>2305</v>
      </c>
      <c r="AX209" s="7">
        <v>44588.3590625</v>
      </c>
      <c r="AY209" s="10"/>
    </row>
    <row r="210" spans="1:51" s="1" customFormat="1" ht="50" customHeight="1">
      <c r="A210" s="9">
        <v>2021</v>
      </c>
      <c r="B210" s="5" t="s">
        <v>1070</v>
      </c>
      <c r="C210" s="5" t="s">
        <v>2781</v>
      </c>
      <c r="D210" s="5" t="s">
        <v>1150</v>
      </c>
      <c r="E210" s="5" t="s">
        <v>2827</v>
      </c>
      <c r="F210" s="5" t="s">
        <v>507</v>
      </c>
      <c r="G210" s="5" t="s">
        <v>1661</v>
      </c>
      <c r="H210" s="29" t="s">
        <v>2771</v>
      </c>
      <c r="I210" s="5">
        <v>1</v>
      </c>
      <c r="J210" s="4">
        <v>1</v>
      </c>
      <c r="K210" s="5" t="s">
        <v>55</v>
      </c>
      <c r="L210" s="5" t="s">
        <v>2773</v>
      </c>
      <c r="M210" s="4">
        <v>6</v>
      </c>
      <c r="N210" s="5" t="s">
        <v>2744</v>
      </c>
      <c r="O210" s="5" t="s">
        <v>224</v>
      </c>
      <c r="P210" s="5" t="s">
        <v>314</v>
      </c>
      <c r="Q210" s="6">
        <v>0</v>
      </c>
      <c r="R210" s="6">
        <v>25</v>
      </c>
      <c r="S210" s="6">
        <v>25</v>
      </c>
      <c r="T210" s="6">
        <v>25</v>
      </c>
      <c r="U210" s="6">
        <v>25</v>
      </c>
      <c r="V210" s="6">
        <v>100</v>
      </c>
      <c r="W210" s="6">
        <v>25</v>
      </c>
      <c r="X210" s="6">
        <v>25</v>
      </c>
      <c r="Y210" s="6">
        <v>25</v>
      </c>
      <c r="Z210" s="6">
        <v>25</v>
      </c>
      <c r="AA210" s="6">
        <v>100</v>
      </c>
      <c r="AB210" s="21">
        <f t="shared" si="19"/>
        <v>1</v>
      </c>
      <c r="AC210" s="23">
        <f t="shared" si="23"/>
        <v>1</v>
      </c>
      <c r="AD210" s="34">
        <v>1</v>
      </c>
      <c r="AE210" s="34">
        <v>100</v>
      </c>
      <c r="AF210" s="35" t="str">
        <f>REPT("|",Tabla13[[#This Row],[Columna2]])</f>
        <v>||||||||||||||||||||||||||||||||||||||||||||||||||||||||||||||||||||||||||||||||||||||||||||||||||||</v>
      </c>
      <c r="AG210" s="24" t="str">
        <f t="shared" si="24"/>
        <v>85% a 100%</v>
      </c>
      <c r="AH210" s="26" t="str">
        <f t="shared" si="25"/>
        <v>176000112000156</v>
      </c>
      <c r="AI210" s="6">
        <v>50417321.909999996</v>
      </c>
      <c r="AJ210" s="6">
        <v>48712260.409999996</v>
      </c>
      <c r="AK210" s="21">
        <f t="shared" si="21"/>
        <v>0.96618103787734488</v>
      </c>
      <c r="AL210" s="33">
        <v>0.96618103787734488</v>
      </c>
      <c r="AM210" s="33">
        <f>+Tabla13[[#This Row],[Columna3]]*$AZ$4</f>
        <v>96.618103787734483</v>
      </c>
      <c r="AN210" s="36" t="str">
        <f>REPT("|",Tabla13[[#This Row],[Columna4]])</f>
        <v>||||||||||||||||||||||||||||||||||||||||||||||||||||||||||||||||||||||||||||||||||||||||||||||||</v>
      </c>
      <c r="AO210" s="26" t="str">
        <f t="shared" si="20"/>
        <v>85% a 100%</v>
      </c>
      <c r="AP210" s="6">
        <v>50417321.910000011</v>
      </c>
      <c r="AQ210" s="6">
        <v>48712260.410000004</v>
      </c>
      <c r="AR210" s="5" t="s">
        <v>2039</v>
      </c>
      <c r="AS210" s="5" t="s">
        <v>2090</v>
      </c>
      <c r="AT210" s="5" t="s">
        <v>2082</v>
      </c>
      <c r="AU210" s="5" t="s">
        <v>1871</v>
      </c>
      <c r="AV210" s="5" t="s">
        <v>2059</v>
      </c>
      <c r="AW210" s="5" t="s">
        <v>2305</v>
      </c>
      <c r="AX210" s="7">
        <v>44587.610115740703</v>
      </c>
      <c r="AY210" s="10"/>
    </row>
    <row r="211" spans="1:51" s="1" customFormat="1" ht="50" customHeight="1">
      <c r="A211" s="9">
        <v>2021</v>
      </c>
      <c r="B211" s="5" t="s">
        <v>1070</v>
      </c>
      <c r="C211" s="5" t="s">
        <v>2781</v>
      </c>
      <c r="D211" s="5" t="s">
        <v>1150</v>
      </c>
      <c r="E211" s="5" t="s">
        <v>2827</v>
      </c>
      <c r="F211" s="5" t="s">
        <v>2029</v>
      </c>
      <c r="G211" s="5" t="s">
        <v>2413</v>
      </c>
      <c r="H211" s="29" t="s">
        <v>2771</v>
      </c>
      <c r="I211" s="5">
        <v>1</v>
      </c>
      <c r="J211" s="4">
        <v>1</v>
      </c>
      <c r="K211" s="5" t="s">
        <v>55</v>
      </c>
      <c r="L211" s="5" t="s">
        <v>2773</v>
      </c>
      <c r="M211" s="4">
        <v>6</v>
      </c>
      <c r="N211" s="5" t="s">
        <v>2744</v>
      </c>
      <c r="O211" s="5" t="s">
        <v>1225</v>
      </c>
      <c r="P211" s="5" t="s">
        <v>227</v>
      </c>
      <c r="Q211" s="6">
        <v>0</v>
      </c>
      <c r="R211" s="6">
        <v>0</v>
      </c>
      <c r="S211" s="6">
        <v>20</v>
      </c>
      <c r="T211" s="6">
        <v>20</v>
      </c>
      <c r="U211" s="6">
        <v>18</v>
      </c>
      <c r="V211" s="6">
        <v>58</v>
      </c>
      <c r="W211" s="6">
        <v>0</v>
      </c>
      <c r="X211" s="6">
        <v>0</v>
      </c>
      <c r="Y211" s="6">
        <v>15</v>
      </c>
      <c r="Z211" s="6">
        <v>57.5</v>
      </c>
      <c r="AA211" s="6">
        <v>72.5</v>
      </c>
      <c r="AB211" s="21">
        <f t="shared" si="19"/>
        <v>1.25</v>
      </c>
      <c r="AC211" s="23">
        <f t="shared" si="23"/>
        <v>1</v>
      </c>
      <c r="AD211" s="34">
        <v>1</v>
      </c>
      <c r="AE211" s="34">
        <v>100</v>
      </c>
      <c r="AF211" s="35" t="str">
        <f>REPT("|",Tabla13[[#This Row],[Columna2]])</f>
        <v>||||||||||||||||||||||||||||||||||||||||||||||||||||||||||||||||||||||||||||||||||||||||||||||||||||</v>
      </c>
      <c r="AG211" s="24" t="str">
        <f t="shared" si="24"/>
        <v>85% a 100%</v>
      </c>
      <c r="AH211" s="26" t="str">
        <f t="shared" si="25"/>
        <v>176000112000157</v>
      </c>
      <c r="AI211" s="6">
        <v>14333995.51</v>
      </c>
      <c r="AJ211" s="6">
        <v>13261189.060000001</v>
      </c>
      <c r="AK211" s="21">
        <f t="shared" si="21"/>
        <v>0.92515649602013872</v>
      </c>
      <c r="AL211" s="33">
        <v>0.92515649602013872</v>
      </c>
      <c r="AM211" s="33">
        <f>+Tabla13[[#This Row],[Columna3]]*$AZ$4</f>
        <v>92.515649602013866</v>
      </c>
      <c r="AN211" s="36" t="str">
        <f>REPT("|",Tabla13[[#This Row],[Columna4]])</f>
        <v>||||||||||||||||||||||||||||||||||||||||||||||||||||||||||||||||||||||||||||||||||||||||||||</v>
      </c>
      <c r="AO211" s="26" t="str">
        <f t="shared" si="20"/>
        <v>85% a 100%</v>
      </c>
      <c r="AP211" s="6">
        <v>14333995.509999996</v>
      </c>
      <c r="AQ211" s="6">
        <v>13261189.059999995</v>
      </c>
      <c r="AR211" s="5" t="s">
        <v>2300</v>
      </c>
      <c r="AS211" s="5" t="s">
        <v>386</v>
      </c>
      <c r="AT211" s="5" t="s">
        <v>1264</v>
      </c>
      <c r="AU211" s="5" t="s">
        <v>321</v>
      </c>
      <c r="AV211" s="5" t="s">
        <v>2059</v>
      </c>
      <c r="AW211" s="5" t="s">
        <v>2305</v>
      </c>
      <c r="AX211" s="7">
        <v>44588.404386574097</v>
      </c>
      <c r="AY211" s="10"/>
    </row>
    <row r="212" spans="1:51" s="1" customFormat="1" ht="50" customHeight="1">
      <c r="A212" s="9">
        <v>2021</v>
      </c>
      <c r="B212" s="5" t="s">
        <v>1070</v>
      </c>
      <c r="C212" s="5" t="s">
        <v>2781</v>
      </c>
      <c r="D212" s="5" t="s">
        <v>1150</v>
      </c>
      <c r="E212" s="5" t="s">
        <v>2827</v>
      </c>
      <c r="F212" s="5" t="s">
        <v>439</v>
      </c>
      <c r="G212" s="5" t="s">
        <v>1132</v>
      </c>
      <c r="H212" s="29" t="s">
        <v>2771</v>
      </c>
      <c r="I212" s="5">
        <v>1</v>
      </c>
      <c r="J212" s="4">
        <v>1</v>
      </c>
      <c r="K212" s="5" t="s">
        <v>55</v>
      </c>
      <c r="L212" s="5" t="s">
        <v>2773</v>
      </c>
      <c r="M212" s="4">
        <v>6</v>
      </c>
      <c r="N212" s="5" t="s">
        <v>2744</v>
      </c>
      <c r="O212" s="5" t="s">
        <v>1642</v>
      </c>
      <c r="P212" s="5" t="s">
        <v>227</v>
      </c>
      <c r="Q212" s="6">
        <v>111440</v>
      </c>
      <c r="R212" s="6">
        <v>30010</v>
      </c>
      <c r="S212" s="6">
        <v>30010</v>
      </c>
      <c r="T212" s="6">
        <v>30010</v>
      </c>
      <c r="U212" s="6">
        <v>30010</v>
      </c>
      <c r="V212" s="6">
        <v>120040</v>
      </c>
      <c r="W212" s="6">
        <v>32615</v>
      </c>
      <c r="X212" s="6">
        <v>38362</v>
      </c>
      <c r="Y212" s="6">
        <v>40432</v>
      </c>
      <c r="Z212" s="6">
        <v>35219</v>
      </c>
      <c r="AA212" s="6">
        <v>146628</v>
      </c>
      <c r="AB212" s="21">
        <f t="shared" si="19"/>
        <v>1.2214928357214261</v>
      </c>
      <c r="AC212" s="23">
        <f t="shared" si="23"/>
        <v>1</v>
      </c>
      <c r="AD212" s="34">
        <v>1</v>
      </c>
      <c r="AE212" s="34">
        <v>100</v>
      </c>
      <c r="AF212" s="35" t="str">
        <f>REPT("|",Tabla13[[#This Row],[Columna2]])</f>
        <v>||||||||||||||||||||||||||||||||||||||||||||||||||||||||||||||||||||||||||||||||||||||||||||||||||||</v>
      </c>
      <c r="AG212" s="24" t="str">
        <f t="shared" si="24"/>
        <v>85% a 100%</v>
      </c>
      <c r="AH212" s="26" t="str">
        <f t="shared" si="25"/>
        <v>176000112000158</v>
      </c>
      <c r="AI212" s="6">
        <v>378890417.02999997</v>
      </c>
      <c r="AJ212" s="6">
        <v>371568250.98000002</v>
      </c>
      <c r="AK212" s="21">
        <f t="shared" si="21"/>
        <v>0.98067471300172737</v>
      </c>
      <c r="AL212" s="33">
        <v>0.98067471300172737</v>
      </c>
      <c r="AM212" s="33">
        <f>+Tabla13[[#This Row],[Columna3]]*$AZ$4</f>
        <v>98.067471300172741</v>
      </c>
      <c r="AN212" s="36" t="str">
        <f>REPT("|",Tabla13[[#This Row],[Columna4]])</f>
        <v>||||||||||||||||||||||||||||||||||||||||||||||||||||||||||||||||||||||||||||||||||||||||||||||||||</v>
      </c>
      <c r="AO212" s="26" t="str">
        <f t="shared" si="20"/>
        <v>85% a 100%</v>
      </c>
      <c r="AP212" s="6">
        <v>378890417.02999997</v>
      </c>
      <c r="AQ212" s="6">
        <v>371568250.97999996</v>
      </c>
      <c r="AR212" s="5" t="s">
        <v>88</v>
      </c>
      <c r="AS212" s="5" t="s">
        <v>363</v>
      </c>
      <c r="AT212" s="5" t="s">
        <v>485</v>
      </c>
      <c r="AU212" s="5" t="s">
        <v>528</v>
      </c>
      <c r="AV212" s="5" t="s">
        <v>2059</v>
      </c>
      <c r="AW212" s="5" t="s">
        <v>2305</v>
      </c>
      <c r="AX212" s="7">
        <v>44587.683101851799</v>
      </c>
      <c r="AY212" s="10"/>
    </row>
    <row r="213" spans="1:51" s="1" customFormat="1" ht="50" customHeight="1">
      <c r="A213" s="9">
        <v>2021</v>
      </c>
      <c r="B213" s="5" t="s">
        <v>1070</v>
      </c>
      <c r="C213" s="5" t="s">
        <v>2781</v>
      </c>
      <c r="D213" s="5" t="s">
        <v>1150</v>
      </c>
      <c r="E213" s="5" t="s">
        <v>2827</v>
      </c>
      <c r="F213" s="5" t="s">
        <v>246</v>
      </c>
      <c r="G213" s="5" t="s">
        <v>2542</v>
      </c>
      <c r="H213" s="29" t="s">
        <v>2771</v>
      </c>
      <c r="I213" s="5">
        <v>1</v>
      </c>
      <c r="J213" s="4">
        <v>1</v>
      </c>
      <c r="K213" s="5" t="s">
        <v>55</v>
      </c>
      <c r="L213" s="5" t="s">
        <v>2773</v>
      </c>
      <c r="M213" s="4">
        <v>6</v>
      </c>
      <c r="N213" s="5" t="s">
        <v>2744</v>
      </c>
      <c r="O213" s="5" t="s">
        <v>1964</v>
      </c>
      <c r="P213" s="5" t="s">
        <v>227</v>
      </c>
      <c r="Q213" s="6">
        <v>199446</v>
      </c>
      <c r="R213" s="6">
        <v>33432</v>
      </c>
      <c r="S213" s="6">
        <v>60000</v>
      </c>
      <c r="T213" s="6">
        <v>60000</v>
      </c>
      <c r="U213" s="6">
        <v>60000</v>
      </c>
      <c r="V213" s="6">
        <v>213432</v>
      </c>
      <c r="W213" s="6">
        <v>33432</v>
      </c>
      <c r="X213" s="6">
        <v>0</v>
      </c>
      <c r="Y213" s="6">
        <v>192493</v>
      </c>
      <c r="Z213" s="6">
        <v>40865</v>
      </c>
      <c r="AA213" s="6">
        <v>266790</v>
      </c>
      <c r="AB213" s="21">
        <f t="shared" si="19"/>
        <v>1.25</v>
      </c>
      <c r="AC213" s="23">
        <f t="shared" si="23"/>
        <v>1</v>
      </c>
      <c r="AD213" s="34">
        <v>1</v>
      </c>
      <c r="AE213" s="34">
        <v>100</v>
      </c>
      <c r="AF213" s="35" t="str">
        <f>REPT("|",Tabla13[[#This Row],[Columna2]])</f>
        <v>||||||||||||||||||||||||||||||||||||||||||||||||||||||||||||||||||||||||||||||||||||||||||||||||||||</v>
      </c>
      <c r="AG213" s="24" t="str">
        <f t="shared" si="24"/>
        <v>85% a 100%</v>
      </c>
      <c r="AH213" s="26" t="str">
        <f t="shared" si="25"/>
        <v>176000112000190</v>
      </c>
      <c r="AI213" s="6">
        <v>1448827595.72</v>
      </c>
      <c r="AJ213" s="6">
        <v>1441019743.1600001</v>
      </c>
      <c r="AK213" s="21">
        <f t="shared" si="21"/>
        <v>0.99461091672807367</v>
      </c>
      <c r="AL213" s="33">
        <v>0.99461091672807367</v>
      </c>
      <c r="AM213" s="33">
        <f>+Tabla13[[#This Row],[Columna3]]*$AZ$4</f>
        <v>99.46109167280737</v>
      </c>
      <c r="AN213" s="36" t="str">
        <f>REPT("|",Tabla13[[#This Row],[Columna4]])</f>
        <v>|||||||||||||||||||||||||||||||||||||||||||||||||||||||||||||||||||||||||||||||||||||||||||||||||||</v>
      </c>
      <c r="AO213" s="26" t="str">
        <f t="shared" si="20"/>
        <v>85% a 100%</v>
      </c>
      <c r="AP213" s="6">
        <v>1448827595.7200003</v>
      </c>
      <c r="AQ213" s="6">
        <v>1441019743.1600006</v>
      </c>
      <c r="AR213" s="5" t="s">
        <v>1763</v>
      </c>
      <c r="AS213" s="5" t="s">
        <v>1895</v>
      </c>
      <c r="AT213" s="5" t="s">
        <v>672</v>
      </c>
      <c r="AU213" s="5" t="s">
        <v>1543</v>
      </c>
      <c r="AV213" s="5" t="s">
        <v>2059</v>
      </c>
      <c r="AW213" s="5" t="s">
        <v>2305</v>
      </c>
      <c r="AX213" s="7">
        <v>44588.361504629604</v>
      </c>
      <c r="AY213" s="10"/>
    </row>
    <row r="214" spans="1:51" s="1" customFormat="1" ht="50" customHeight="1">
      <c r="A214" s="9">
        <v>2021</v>
      </c>
      <c r="B214" s="5" t="s">
        <v>2024</v>
      </c>
      <c r="C214" s="5" t="s">
        <v>2779</v>
      </c>
      <c r="D214" s="5" t="s">
        <v>924</v>
      </c>
      <c r="E214" s="5" t="s">
        <v>2827</v>
      </c>
      <c r="F214" s="5" t="s">
        <v>2219</v>
      </c>
      <c r="G214" s="5" t="s">
        <v>739</v>
      </c>
      <c r="H214" s="29" t="s">
        <v>2770</v>
      </c>
      <c r="I214" s="5">
        <v>3</v>
      </c>
      <c r="J214" s="4">
        <v>7</v>
      </c>
      <c r="K214" s="5" t="s">
        <v>2274</v>
      </c>
      <c r="L214" s="5" t="s">
        <v>2773</v>
      </c>
      <c r="M214" s="4">
        <v>7</v>
      </c>
      <c r="N214" s="5" t="s">
        <v>1817</v>
      </c>
      <c r="O214" s="5" t="s">
        <v>706</v>
      </c>
      <c r="P214" s="5" t="s">
        <v>314</v>
      </c>
      <c r="Q214" s="6">
        <v>100</v>
      </c>
      <c r="R214" s="6">
        <v>25</v>
      </c>
      <c r="S214" s="6">
        <v>25</v>
      </c>
      <c r="T214" s="6">
        <v>25</v>
      </c>
      <c r="U214" s="6">
        <v>25</v>
      </c>
      <c r="V214" s="6">
        <v>100</v>
      </c>
      <c r="W214" s="6">
        <v>25</v>
      </c>
      <c r="X214" s="6">
        <v>25</v>
      </c>
      <c r="Y214" s="6">
        <v>25</v>
      </c>
      <c r="Z214" s="6">
        <v>25</v>
      </c>
      <c r="AA214" s="6">
        <v>100</v>
      </c>
      <c r="AB214" s="21">
        <f t="shared" si="19"/>
        <v>1</v>
      </c>
      <c r="AC214" s="23">
        <f t="shared" si="23"/>
        <v>1</v>
      </c>
      <c r="AD214" s="34">
        <v>1</v>
      </c>
      <c r="AE214" s="34">
        <v>100</v>
      </c>
      <c r="AF214" s="35" t="str">
        <f>REPT("|",Tabla13[[#This Row],[Columna2]])</f>
        <v>||||||||||||||||||||||||||||||||||||||||||||||||||||||||||||||||||||||||||||||||||||||||||||||||||||</v>
      </c>
      <c r="AG214" s="24" t="str">
        <f t="shared" si="24"/>
        <v>85% a 100%</v>
      </c>
      <c r="AH214" s="26" t="str">
        <f t="shared" si="25"/>
        <v>176815124000101</v>
      </c>
      <c r="AI214" s="6">
        <v>3693899.54</v>
      </c>
      <c r="AJ214" s="6">
        <v>3565427.51</v>
      </c>
      <c r="AK214" s="21">
        <f t="shared" si="21"/>
        <v>0.96522048620737522</v>
      </c>
      <c r="AL214" s="33">
        <v>0.96522048620737522</v>
      </c>
      <c r="AM214" s="33">
        <f>+Tabla13[[#This Row],[Columna3]]*$AZ$4</f>
        <v>96.522048620737522</v>
      </c>
      <c r="AN214" s="36" t="str">
        <f>REPT("|",Tabla13[[#This Row],[Columna4]])</f>
        <v>||||||||||||||||||||||||||||||||||||||||||||||||||||||||||||||||||||||||||||||||||||||||||||||||</v>
      </c>
      <c r="AO214" s="26" t="str">
        <f t="shared" si="20"/>
        <v>85% a 100%</v>
      </c>
      <c r="AP214" s="6">
        <v>3693899.54</v>
      </c>
      <c r="AQ214" s="6">
        <v>3565427.51</v>
      </c>
      <c r="AR214" s="5" t="s">
        <v>1715</v>
      </c>
      <c r="AS214" s="5" t="s">
        <v>1542</v>
      </c>
      <c r="AT214" s="5" t="s">
        <v>1513</v>
      </c>
      <c r="AU214" s="5" t="s">
        <v>707</v>
      </c>
      <c r="AV214" s="5" t="s">
        <v>1530</v>
      </c>
      <c r="AW214" s="5" t="s">
        <v>2738</v>
      </c>
      <c r="AX214" s="7">
        <v>44587.502152777801</v>
      </c>
      <c r="AY214" s="10"/>
    </row>
    <row r="215" spans="1:51" s="1" customFormat="1" ht="50" customHeight="1">
      <c r="A215" s="9">
        <v>2021</v>
      </c>
      <c r="B215" s="5" t="s">
        <v>2024</v>
      </c>
      <c r="C215" s="5" t="s">
        <v>2779</v>
      </c>
      <c r="D215" s="5" t="s">
        <v>924</v>
      </c>
      <c r="E215" s="5" t="s">
        <v>2827</v>
      </c>
      <c r="F215" s="5" t="s">
        <v>1631</v>
      </c>
      <c r="G215" s="5" t="s">
        <v>792</v>
      </c>
      <c r="H215" s="29" t="s">
        <v>2771</v>
      </c>
      <c r="I215" s="5">
        <v>2</v>
      </c>
      <c r="J215" s="4">
        <v>5</v>
      </c>
      <c r="K215" s="5" t="s">
        <v>2602</v>
      </c>
      <c r="L215" s="5" t="s">
        <v>2773</v>
      </c>
      <c r="M215" s="4">
        <v>5</v>
      </c>
      <c r="N215" s="5" t="s">
        <v>1388</v>
      </c>
      <c r="O215" s="5" t="s">
        <v>2446</v>
      </c>
      <c r="P215" s="5" t="s">
        <v>227</v>
      </c>
      <c r="Q215" s="6">
        <v>22020</v>
      </c>
      <c r="R215" s="6">
        <v>56715</v>
      </c>
      <c r="S215" s="6">
        <v>5316</v>
      </c>
      <c r="T215" s="6">
        <v>5316</v>
      </c>
      <c r="U215" s="6">
        <v>5316</v>
      </c>
      <c r="V215" s="6">
        <v>72663</v>
      </c>
      <c r="W215" s="6">
        <v>59056</v>
      </c>
      <c r="X215" s="6">
        <v>5508</v>
      </c>
      <c r="Y215" s="6">
        <v>6259</v>
      </c>
      <c r="Z215" s="6">
        <v>6591</v>
      </c>
      <c r="AA215" s="6">
        <v>77414</v>
      </c>
      <c r="AB215" s="21">
        <f t="shared" si="19"/>
        <v>1.0653840331392868</v>
      </c>
      <c r="AC215" s="23">
        <f t="shared" si="23"/>
        <v>1</v>
      </c>
      <c r="AD215" s="34">
        <v>1</v>
      </c>
      <c r="AE215" s="34">
        <v>100</v>
      </c>
      <c r="AF215" s="35" t="str">
        <f>REPT("|",Tabla13[[#This Row],[Columna2]])</f>
        <v>||||||||||||||||||||||||||||||||||||||||||||||||||||||||||||||||||||||||||||||||||||||||||||||||||||</v>
      </c>
      <c r="AG215" s="24" t="str">
        <f t="shared" si="24"/>
        <v>85% a 100%</v>
      </c>
      <c r="AH215" s="26" t="str">
        <f t="shared" si="25"/>
        <v>176815124000155</v>
      </c>
      <c r="AI215" s="6">
        <v>611458.55000000005</v>
      </c>
      <c r="AJ215" s="6">
        <v>611458.55000000005</v>
      </c>
      <c r="AK215" s="21">
        <f t="shared" si="21"/>
        <v>1</v>
      </c>
      <c r="AL215" s="33">
        <v>1</v>
      </c>
      <c r="AM215" s="33">
        <f>+Tabla13[[#This Row],[Columna3]]*$AZ$4</f>
        <v>100</v>
      </c>
      <c r="AN215" s="36" t="str">
        <f>REPT("|",Tabla13[[#This Row],[Columna4]])</f>
        <v>||||||||||||||||||||||||||||||||||||||||||||||||||||||||||||||||||||||||||||||||||||||||||||||||||||</v>
      </c>
      <c r="AO215" s="26" t="str">
        <f t="shared" si="20"/>
        <v>85% a 100%</v>
      </c>
      <c r="AP215" s="6">
        <v>611458.54999999993</v>
      </c>
      <c r="AQ215" s="6">
        <v>611458.54999999993</v>
      </c>
      <c r="AR215" s="5" t="s">
        <v>380</v>
      </c>
      <c r="AS215" s="5" t="s">
        <v>1628</v>
      </c>
      <c r="AT215" s="5" t="s">
        <v>548</v>
      </c>
      <c r="AU215" s="5" t="s">
        <v>1215</v>
      </c>
      <c r="AV215" s="5" t="s">
        <v>1530</v>
      </c>
      <c r="AW215" s="5" t="s">
        <v>2738</v>
      </c>
      <c r="AX215" s="7">
        <v>44587.496481481503</v>
      </c>
      <c r="AY215" s="10"/>
    </row>
    <row r="216" spans="1:51" s="1" customFormat="1" ht="50" customHeight="1">
      <c r="A216" s="9">
        <v>2021</v>
      </c>
      <c r="B216" s="5" t="s">
        <v>2024</v>
      </c>
      <c r="C216" s="5" t="s">
        <v>2779</v>
      </c>
      <c r="D216" s="5" t="s">
        <v>924</v>
      </c>
      <c r="E216" s="5" t="s">
        <v>2827</v>
      </c>
      <c r="F216" s="5" t="s">
        <v>507</v>
      </c>
      <c r="G216" s="5" t="s">
        <v>2756</v>
      </c>
      <c r="H216" s="29" t="s">
        <v>2771</v>
      </c>
      <c r="I216" s="5">
        <v>3</v>
      </c>
      <c r="J216" s="4">
        <v>7</v>
      </c>
      <c r="K216" s="5" t="s">
        <v>2274</v>
      </c>
      <c r="L216" s="5" t="s">
        <v>2773</v>
      </c>
      <c r="M216" s="4">
        <v>7</v>
      </c>
      <c r="N216" s="5" t="s">
        <v>1817</v>
      </c>
      <c r="O216" s="5" t="s">
        <v>1230</v>
      </c>
      <c r="P216" s="5" t="s">
        <v>314</v>
      </c>
      <c r="Q216" s="6">
        <v>0</v>
      </c>
      <c r="R216" s="6">
        <v>0</v>
      </c>
      <c r="S216" s="6">
        <v>5</v>
      </c>
      <c r="T216" s="6">
        <v>15</v>
      </c>
      <c r="U216" s="6">
        <v>60</v>
      </c>
      <c r="V216" s="6">
        <v>80</v>
      </c>
      <c r="W216" s="6">
        <v>0</v>
      </c>
      <c r="X216" s="6">
        <v>5</v>
      </c>
      <c r="Y216" s="6">
        <v>15</v>
      </c>
      <c r="Z216" s="6">
        <v>53</v>
      </c>
      <c r="AA216" s="6">
        <v>73</v>
      </c>
      <c r="AB216" s="21">
        <f t="shared" si="19"/>
        <v>0.91249999999999998</v>
      </c>
      <c r="AC216" s="23">
        <f t="shared" si="23"/>
        <v>0.91249999999999998</v>
      </c>
      <c r="AD216" s="34">
        <v>0.91249999999999998</v>
      </c>
      <c r="AE216" s="34">
        <v>91.25</v>
      </c>
      <c r="AF216" s="35" t="str">
        <f>REPT("|",Tabla13[[#This Row],[Columna2]])</f>
        <v>|||||||||||||||||||||||||||||||||||||||||||||||||||||||||||||||||||||||||||||||||||||||||||</v>
      </c>
      <c r="AG216" s="24" t="str">
        <f t="shared" si="24"/>
        <v>85% a 100%</v>
      </c>
      <c r="AH216" s="26" t="str">
        <f t="shared" si="25"/>
        <v>176815124000156</v>
      </c>
      <c r="AI216" s="6">
        <v>935851.49</v>
      </c>
      <c r="AJ216" s="6">
        <v>935851.49</v>
      </c>
      <c r="AK216" s="21">
        <f t="shared" si="21"/>
        <v>1</v>
      </c>
      <c r="AL216" s="33">
        <v>1</v>
      </c>
      <c r="AM216" s="33">
        <f>+Tabla13[[#This Row],[Columna3]]*$AZ$4</f>
        <v>100</v>
      </c>
      <c r="AN216" s="36" t="str">
        <f>REPT("|",Tabla13[[#This Row],[Columna4]])</f>
        <v>||||||||||||||||||||||||||||||||||||||||||||||||||||||||||||||||||||||||||||||||||||||||||||||||||||</v>
      </c>
      <c r="AO216" s="26" t="str">
        <f t="shared" si="20"/>
        <v>85% a 100%</v>
      </c>
      <c r="AP216" s="6">
        <v>935851.49</v>
      </c>
      <c r="AQ216" s="6">
        <v>935851.49</v>
      </c>
      <c r="AR216" s="5" t="s">
        <v>621</v>
      </c>
      <c r="AS216" s="5" t="s">
        <v>2053</v>
      </c>
      <c r="AT216" s="5" t="s">
        <v>415</v>
      </c>
      <c r="AU216" s="5" t="s">
        <v>1712</v>
      </c>
      <c r="AV216" s="5" t="s">
        <v>1530</v>
      </c>
      <c r="AW216" s="5" t="s">
        <v>2738</v>
      </c>
      <c r="AX216" s="7">
        <v>44587.4986921296</v>
      </c>
      <c r="AY216" s="10"/>
    </row>
    <row r="217" spans="1:51" s="1" customFormat="1" ht="50" customHeight="1">
      <c r="A217" s="9">
        <v>2021</v>
      </c>
      <c r="B217" s="5" t="s">
        <v>2024</v>
      </c>
      <c r="C217" s="5" t="s">
        <v>2779</v>
      </c>
      <c r="D217" s="5" t="s">
        <v>924</v>
      </c>
      <c r="E217" s="5" t="s">
        <v>2827</v>
      </c>
      <c r="F217" s="5" t="s">
        <v>2029</v>
      </c>
      <c r="G217" s="5" t="s">
        <v>2471</v>
      </c>
      <c r="H217" s="29" t="s">
        <v>2771</v>
      </c>
      <c r="I217" s="5">
        <v>2</v>
      </c>
      <c r="J217" s="4">
        <v>5</v>
      </c>
      <c r="K217" s="5" t="s">
        <v>2602</v>
      </c>
      <c r="L217" s="5" t="s">
        <v>2773</v>
      </c>
      <c r="M217" s="4">
        <v>5</v>
      </c>
      <c r="N217" s="5" t="s">
        <v>1388</v>
      </c>
      <c r="O217" s="5" t="s">
        <v>808</v>
      </c>
      <c r="P217" s="5" t="s">
        <v>314</v>
      </c>
      <c r="Q217" s="6">
        <v>60</v>
      </c>
      <c r="R217" s="6">
        <v>0</v>
      </c>
      <c r="S217" s="6">
        <v>65</v>
      </c>
      <c r="T217" s="6">
        <v>0</v>
      </c>
      <c r="U217" s="6">
        <v>5</v>
      </c>
      <c r="V217" s="6">
        <v>70</v>
      </c>
      <c r="W217" s="6">
        <v>0</v>
      </c>
      <c r="X217" s="6">
        <v>60.74</v>
      </c>
      <c r="Y217" s="6">
        <v>0</v>
      </c>
      <c r="Z217" s="6">
        <v>15.18</v>
      </c>
      <c r="AA217" s="6">
        <v>75.92</v>
      </c>
      <c r="AB217" s="21">
        <f t="shared" si="19"/>
        <v>1.0845714285714285</v>
      </c>
      <c r="AC217" s="23">
        <f t="shared" si="23"/>
        <v>1</v>
      </c>
      <c r="AD217" s="34">
        <v>1</v>
      </c>
      <c r="AE217" s="34">
        <v>100</v>
      </c>
      <c r="AF217" s="35" t="str">
        <f>REPT("|",Tabla13[[#This Row],[Columna2]])</f>
        <v>||||||||||||||||||||||||||||||||||||||||||||||||||||||||||||||||||||||||||||||||||||||||||||||||||||</v>
      </c>
      <c r="AG217" s="24" t="str">
        <f t="shared" si="24"/>
        <v>85% a 100%</v>
      </c>
      <c r="AH217" s="26" t="str">
        <f t="shared" si="25"/>
        <v>176815124000157</v>
      </c>
      <c r="AI217" s="6">
        <v>796811.01</v>
      </c>
      <c r="AJ217" s="6">
        <v>796811.01</v>
      </c>
      <c r="AK217" s="21">
        <f t="shared" si="21"/>
        <v>1</v>
      </c>
      <c r="AL217" s="33">
        <v>1</v>
      </c>
      <c r="AM217" s="33">
        <f>+Tabla13[[#This Row],[Columna3]]*$AZ$4</f>
        <v>100</v>
      </c>
      <c r="AN217" s="36" t="str">
        <f>REPT("|",Tabla13[[#This Row],[Columna4]])</f>
        <v>||||||||||||||||||||||||||||||||||||||||||||||||||||||||||||||||||||||||||||||||||||||||||||||||||||</v>
      </c>
      <c r="AO217" s="26" t="str">
        <f t="shared" si="20"/>
        <v>85% a 100%</v>
      </c>
      <c r="AP217" s="6">
        <v>796811.01</v>
      </c>
      <c r="AQ217" s="6">
        <v>796811.01</v>
      </c>
      <c r="AR217" s="5" t="s">
        <v>1084</v>
      </c>
      <c r="AS217" s="5" t="s">
        <v>655</v>
      </c>
      <c r="AT217" s="5" t="s">
        <v>814</v>
      </c>
      <c r="AU217" s="5" t="s">
        <v>2518</v>
      </c>
      <c r="AV217" s="5" t="s">
        <v>1530</v>
      </c>
      <c r="AW217" s="5" t="s">
        <v>2738</v>
      </c>
      <c r="AX217" s="7">
        <v>44587.502673611103</v>
      </c>
      <c r="AY217" s="10"/>
    </row>
    <row r="218" spans="1:51" s="1" customFormat="1" ht="50" customHeight="1">
      <c r="A218" s="9">
        <v>2021</v>
      </c>
      <c r="B218" s="5" t="s">
        <v>1841</v>
      </c>
      <c r="C218" s="5" t="s">
        <v>2779</v>
      </c>
      <c r="D218" s="5" t="s">
        <v>489</v>
      </c>
      <c r="E218" s="5" t="s">
        <v>2827</v>
      </c>
      <c r="F218" s="5" t="s">
        <v>2219</v>
      </c>
      <c r="G218" s="5" t="s">
        <v>739</v>
      </c>
      <c r="H218" s="29" t="s">
        <v>2770</v>
      </c>
      <c r="I218" s="5">
        <v>3</v>
      </c>
      <c r="J218" s="4">
        <v>7</v>
      </c>
      <c r="K218" s="5" t="s">
        <v>2274</v>
      </c>
      <c r="L218" s="5" t="s">
        <v>2776</v>
      </c>
      <c r="M218" s="4">
        <v>14</v>
      </c>
      <c r="N218" s="5" t="s">
        <v>2573</v>
      </c>
      <c r="O218" s="5" t="s">
        <v>706</v>
      </c>
      <c r="P218" s="5" t="s">
        <v>314</v>
      </c>
      <c r="Q218" s="6">
        <v>85.52</v>
      </c>
      <c r="R218" s="6">
        <v>25</v>
      </c>
      <c r="S218" s="6">
        <v>25</v>
      </c>
      <c r="T218" s="6">
        <v>25</v>
      </c>
      <c r="U218" s="6">
        <v>25</v>
      </c>
      <c r="V218" s="6">
        <v>100</v>
      </c>
      <c r="W218" s="6">
        <v>20</v>
      </c>
      <c r="X218" s="6">
        <v>24.42</v>
      </c>
      <c r="Y218" s="6">
        <v>21.8</v>
      </c>
      <c r="Z218" s="6">
        <v>26.9</v>
      </c>
      <c r="AA218" s="6">
        <v>93.12</v>
      </c>
      <c r="AB218" s="21">
        <f t="shared" si="19"/>
        <v>0.93120000000000003</v>
      </c>
      <c r="AC218" s="23">
        <f t="shared" si="23"/>
        <v>0.93120000000000003</v>
      </c>
      <c r="AD218" s="34">
        <v>0.93120000000000003</v>
      </c>
      <c r="AE218" s="34">
        <v>93.12</v>
      </c>
      <c r="AF218" s="35" t="str">
        <f>REPT("|",Tabla13[[#This Row],[Columna2]])</f>
        <v>|||||||||||||||||||||||||||||||||||||||||||||||||||||||||||||||||||||||||||||||||||||||||||||</v>
      </c>
      <c r="AG218" s="24" t="str">
        <f t="shared" si="24"/>
        <v>85% a 100%</v>
      </c>
      <c r="AH218" s="26" t="str">
        <f t="shared" si="25"/>
        <v>176000171000101</v>
      </c>
      <c r="AI218" s="6">
        <v>41005396.460000001</v>
      </c>
      <c r="AJ218" s="6">
        <v>38185002.460000001</v>
      </c>
      <c r="AK218" s="21">
        <f t="shared" si="21"/>
        <v>0.93121895546720923</v>
      </c>
      <c r="AL218" s="33">
        <v>0.93121895546720923</v>
      </c>
      <c r="AM218" s="33">
        <f>+Tabla13[[#This Row],[Columna3]]*$AZ$4</f>
        <v>93.121895546720921</v>
      </c>
      <c r="AN218" s="36" t="str">
        <f>REPT("|",Tabla13[[#This Row],[Columna4]])</f>
        <v>|||||||||||||||||||||||||||||||||||||||||||||||||||||||||||||||||||||||||||||||||||||||||||||</v>
      </c>
      <c r="AO218" s="26" t="str">
        <f t="shared" si="20"/>
        <v>85% a 100%</v>
      </c>
      <c r="AP218" s="6">
        <v>41005396.460000001</v>
      </c>
      <c r="AQ218" s="6">
        <v>38185002.459999993</v>
      </c>
      <c r="AR218" s="5" t="s">
        <v>2085</v>
      </c>
      <c r="AS218" s="5" t="s">
        <v>2085</v>
      </c>
      <c r="AT218" s="5" t="s">
        <v>2085</v>
      </c>
      <c r="AU218" s="5" t="s">
        <v>894</v>
      </c>
      <c r="AV218" s="5" t="s">
        <v>893</v>
      </c>
      <c r="AW218" s="5" t="s">
        <v>2153</v>
      </c>
      <c r="AX218" s="7">
        <v>44592.838437500002</v>
      </c>
      <c r="AY218" s="10"/>
    </row>
    <row r="219" spans="1:51" s="1" customFormat="1" ht="50" customHeight="1">
      <c r="A219" s="9">
        <v>2021</v>
      </c>
      <c r="B219" s="5" t="s">
        <v>1841</v>
      </c>
      <c r="C219" s="5" t="s">
        <v>2779</v>
      </c>
      <c r="D219" s="5" t="s">
        <v>489</v>
      </c>
      <c r="E219" s="5" t="s">
        <v>2827</v>
      </c>
      <c r="F219" s="5" t="s">
        <v>507</v>
      </c>
      <c r="G219" s="5" t="s">
        <v>2249</v>
      </c>
      <c r="H219" s="29" t="s">
        <v>2771</v>
      </c>
      <c r="I219" s="5">
        <v>2</v>
      </c>
      <c r="J219" s="4">
        <v>5</v>
      </c>
      <c r="K219" s="5" t="s">
        <v>2602</v>
      </c>
      <c r="L219" s="5" t="s">
        <v>2772</v>
      </c>
      <c r="M219" s="4">
        <v>2</v>
      </c>
      <c r="N219" s="5" t="s">
        <v>570</v>
      </c>
      <c r="O219" s="5" t="s">
        <v>1742</v>
      </c>
      <c r="P219" s="5" t="s">
        <v>543</v>
      </c>
      <c r="Q219" s="6">
        <v>92.62</v>
      </c>
      <c r="R219" s="6">
        <v>25</v>
      </c>
      <c r="S219" s="6">
        <v>25</v>
      </c>
      <c r="T219" s="6">
        <v>25</v>
      </c>
      <c r="U219" s="6">
        <v>25</v>
      </c>
      <c r="V219" s="6">
        <v>100</v>
      </c>
      <c r="W219" s="6">
        <v>22</v>
      </c>
      <c r="X219" s="6">
        <v>22.72</v>
      </c>
      <c r="Y219" s="6">
        <v>25.99</v>
      </c>
      <c r="Z219" s="6">
        <v>29.29</v>
      </c>
      <c r="AA219" s="6">
        <v>100</v>
      </c>
      <c r="AB219" s="21">
        <f t="shared" si="19"/>
        <v>1</v>
      </c>
      <c r="AC219" s="23">
        <f t="shared" si="23"/>
        <v>1</v>
      </c>
      <c r="AD219" s="34">
        <v>1</v>
      </c>
      <c r="AE219" s="34">
        <v>100</v>
      </c>
      <c r="AF219" s="35" t="str">
        <f>REPT("|",Tabla13[[#This Row],[Columna2]])</f>
        <v>||||||||||||||||||||||||||||||||||||||||||||||||||||||||||||||||||||||||||||||||||||||||||||||||||||</v>
      </c>
      <c r="AG219" s="24" t="str">
        <f t="shared" si="24"/>
        <v>85% a 100%</v>
      </c>
      <c r="AH219" s="26" t="str">
        <f t="shared" si="25"/>
        <v>176000171000156</v>
      </c>
      <c r="AI219" s="6">
        <v>3396383.87</v>
      </c>
      <c r="AJ219" s="6">
        <v>3396383.87</v>
      </c>
      <c r="AK219" s="21">
        <f t="shared" si="21"/>
        <v>1</v>
      </c>
      <c r="AL219" s="33">
        <v>1</v>
      </c>
      <c r="AM219" s="33">
        <f>+Tabla13[[#This Row],[Columna3]]*$AZ$4</f>
        <v>100</v>
      </c>
      <c r="AN219" s="36" t="str">
        <f>REPT("|",Tabla13[[#This Row],[Columna4]])</f>
        <v>||||||||||||||||||||||||||||||||||||||||||||||||||||||||||||||||||||||||||||||||||||||||||||||||||||</v>
      </c>
      <c r="AO219" s="26" t="str">
        <f t="shared" si="20"/>
        <v>85% a 100%</v>
      </c>
      <c r="AP219" s="6">
        <v>3396383.8699999996</v>
      </c>
      <c r="AQ219" s="6">
        <v>3396383.8699999996</v>
      </c>
      <c r="AR219" s="5" t="s">
        <v>1957</v>
      </c>
      <c r="AS219" s="5" t="s">
        <v>1957</v>
      </c>
      <c r="AT219" s="5" t="s">
        <v>944</v>
      </c>
      <c r="AU219" s="5" t="s">
        <v>1674</v>
      </c>
      <c r="AV219" s="5" t="s">
        <v>893</v>
      </c>
      <c r="AW219" s="5" t="s">
        <v>2153</v>
      </c>
      <c r="AX219" s="7">
        <v>44592.832534722198</v>
      </c>
      <c r="AY219" s="10"/>
    </row>
    <row r="220" spans="1:51" s="1" customFormat="1" ht="50" customHeight="1">
      <c r="A220" s="9">
        <v>2021</v>
      </c>
      <c r="B220" s="5" t="s">
        <v>1841</v>
      </c>
      <c r="C220" s="5" t="s">
        <v>2779</v>
      </c>
      <c r="D220" s="5" t="s">
        <v>489</v>
      </c>
      <c r="E220" s="5" t="s">
        <v>2827</v>
      </c>
      <c r="F220" s="5" t="s">
        <v>2029</v>
      </c>
      <c r="G220" s="5" t="s">
        <v>1088</v>
      </c>
      <c r="H220" s="29" t="s">
        <v>2771</v>
      </c>
      <c r="I220" s="5">
        <v>2</v>
      </c>
      <c r="J220" s="4">
        <v>5</v>
      </c>
      <c r="K220" s="5" t="s">
        <v>2602</v>
      </c>
      <c r="L220" s="5" t="s">
        <v>2772</v>
      </c>
      <c r="M220" s="4">
        <v>2</v>
      </c>
      <c r="N220" s="5" t="s">
        <v>570</v>
      </c>
      <c r="O220" s="5" t="s">
        <v>1677</v>
      </c>
      <c r="P220" s="5" t="s">
        <v>543</v>
      </c>
      <c r="Q220" s="6">
        <v>92.62</v>
      </c>
      <c r="R220" s="6">
        <v>25</v>
      </c>
      <c r="S220" s="6">
        <v>25</v>
      </c>
      <c r="T220" s="6">
        <v>25</v>
      </c>
      <c r="U220" s="6">
        <v>25</v>
      </c>
      <c r="V220" s="6">
        <v>100</v>
      </c>
      <c r="W220" s="6">
        <v>23</v>
      </c>
      <c r="X220" s="6">
        <v>22.82</v>
      </c>
      <c r="Y220" s="6">
        <v>25.22</v>
      </c>
      <c r="Z220" s="6">
        <v>28.96</v>
      </c>
      <c r="AA220" s="6">
        <v>100</v>
      </c>
      <c r="AB220" s="21">
        <f t="shared" si="19"/>
        <v>1</v>
      </c>
      <c r="AC220" s="23">
        <f t="shared" si="23"/>
        <v>1</v>
      </c>
      <c r="AD220" s="34">
        <v>1</v>
      </c>
      <c r="AE220" s="34">
        <v>100</v>
      </c>
      <c r="AF220" s="35" t="str">
        <f>REPT("|",Tabla13[[#This Row],[Columna2]])</f>
        <v>||||||||||||||||||||||||||||||||||||||||||||||||||||||||||||||||||||||||||||||||||||||||||||||||||||</v>
      </c>
      <c r="AG220" s="24" t="str">
        <f t="shared" si="24"/>
        <v>85% a 100%</v>
      </c>
      <c r="AH220" s="26" t="str">
        <f t="shared" si="25"/>
        <v>176000171000157</v>
      </c>
      <c r="AI220" s="6">
        <v>2404713.29</v>
      </c>
      <c r="AJ220" s="6">
        <v>2404713.29</v>
      </c>
      <c r="AK220" s="21">
        <f t="shared" si="21"/>
        <v>1</v>
      </c>
      <c r="AL220" s="33">
        <v>1</v>
      </c>
      <c r="AM220" s="33">
        <f>+Tabla13[[#This Row],[Columna3]]*$AZ$4</f>
        <v>100</v>
      </c>
      <c r="AN220" s="36" t="str">
        <f>REPT("|",Tabla13[[#This Row],[Columna4]])</f>
        <v>||||||||||||||||||||||||||||||||||||||||||||||||||||||||||||||||||||||||||||||||||||||||||||||||||||</v>
      </c>
      <c r="AO220" s="26" t="str">
        <f t="shared" si="20"/>
        <v>85% a 100%</v>
      </c>
      <c r="AP220" s="6">
        <v>2404713.29</v>
      </c>
      <c r="AQ220" s="6">
        <v>2404713.29</v>
      </c>
      <c r="AR220" s="5" t="s">
        <v>437</v>
      </c>
      <c r="AS220" s="5" t="s">
        <v>437</v>
      </c>
      <c r="AT220" s="5" t="s">
        <v>2666</v>
      </c>
      <c r="AU220" s="5" t="s">
        <v>437</v>
      </c>
      <c r="AV220" s="5" t="s">
        <v>893</v>
      </c>
      <c r="AW220" s="5" t="s">
        <v>2153</v>
      </c>
      <c r="AX220" s="7">
        <v>44592.838287036997</v>
      </c>
      <c r="AY220" s="10"/>
    </row>
    <row r="221" spans="1:51" s="1" customFormat="1" ht="50" customHeight="1">
      <c r="A221" s="9">
        <v>2021</v>
      </c>
      <c r="B221" s="5" t="s">
        <v>1841</v>
      </c>
      <c r="C221" s="5" t="s">
        <v>2779</v>
      </c>
      <c r="D221" s="5" t="s">
        <v>489</v>
      </c>
      <c r="E221" s="5" t="s">
        <v>2827</v>
      </c>
      <c r="F221" s="5" t="s">
        <v>439</v>
      </c>
      <c r="G221" s="5" t="s">
        <v>554</v>
      </c>
      <c r="H221" s="29" t="s">
        <v>2771</v>
      </c>
      <c r="I221" s="5">
        <v>2</v>
      </c>
      <c r="J221" s="4">
        <v>5</v>
      </c>
      <c r="K221" s="5" t="s">
        <v>2602</v>
      </c>
      <c r="L221" s="5" t="s">
        <v>2772</v>
      </c>
      <c r="M221" s="4">
        <v>2</v>
      </c>
      <c r="N221" s="5" t="s">
        <v>570</v>
      </c>
      <c r="O221" s="5" t="s">
        <v>173</v>
      </c>
      <c r="P221" s="5" t="s">
        <v>909</v>
      </c>
      <c r="Q221" s="6">
        <v>82.26</v>
      </c>
      <c r="R221" s="6">
        <v>25</v>
      </c>
      <c r="S221" s="6">
        <v>25</v>
      </c>
      <c r="T221" s="6">
        <v>25</v>
      </c>
      <c r="U221" s="6">
        <v>25</v>
      </c>
      <c r="V221" s="6">
        <v>100</v>
      </c>
      <c r="W221" s="6">
        <v>24</v>
      </c>
      <c r="X221" s="6">
        <v>0</v>
      </c>
      <c r="Y221" s="6">
        <v>36.96</v>
      </c>
      <c r="Z221" s="6">
        <v>39.04</v>
      </c>
      <c r="AA221" s="6">
        <v>100</v>
      </c>
      <c r="AB221" s="21">
        <f t="shared" si="19"/>
        <v>1</v>
      </c>
      <c r="AC221" s="23">
        <f t="shared" si="23"/>
        <v>1</v>
      </c>
      <c r="AD221" s="34">
        <v>1</v>
      </c>
      <c r="AE221" s="34">
        <v>100</v>
      </c>
      <c r="AF221" s="35" t="str">
        <f>REPT("|",Tabla13[[#This Row],[Columna2]])</f>
        <v>||||||||||||||||||||||||||||||||||||||||||||||||||||||||||||||||||||||||||||||||||||||||||||||||||||</v>
      </c>
      <c r="AG221" s="24" t="str">
        <f t="shared" si="24"/>
        <v>85% a 100%</v>
      </c>
      <c r="AH221" s="26" t="str">
        <f t="shared" si="25"/>
        <v>176000171000158</v>
      </c>
      <c r="AI221" s="6">
        <v>137055.57</v>
      </c>
      <c r="AJ221" s="6">
        <v>137055.57</v>
      </c>
      <c r="AK221" s="21">
        <f t="shared" si="21"/>
        <v>1</v>
      </c>
      <c r="AL221" s="33">
        <v>1</v>
      </c>
      <c r="AM221" s="33">
        <f>+Tabla13[[#This Row],[Columna3]]*$AZ$4</f>
        <v>100</v>
      </c>
      <c r="AN221" s="36" t="str">
        <f>REPT("|",Tabla13[[#This Row],[Columna4]])</f>
        <v>||||||||||||||||||||||||||||||||||||||||||||||||||||||||||||||||||||||||||||||||||||||||||||||||||||</v>
      </c>
      <c r="AO221" s="26" t="str">
        <f t="shared" si="20"/>
        <v>85% a 100%</v>
      </c>
      <c r="AP221" s="6">
        <v>137055.57</v>
      </c>
      <c r="AQ221" s="6">
        <v>137055.57</v>
      </c>
      <c r="AR221" s="5" t="s">
        <v>1694</v>
      </c>
      <c r="AS221" s="5" t="s">
        <v>1694</v>
      </c>
      <c r="AT221" s="5" t="s">
        <v>2666</v>
      </c>
      <c r="AU221" s="5" t="s">
        <v>2108</v>
      </c>
      <c r="AV221" s="5" t="s">
        <v>893</v>
      </c>
      <c r="AW221" s="5" t="s">
        <v>2153</v>
      </c>
      <c r="AX221" s="7">
        <v>44592.836736111101</v>
      </c>
      <c r="AY221" s="10"/>
    </row>
    <row r="222" spans="1:51" s="1" customFormat="1" ht="50" customHeight="1">
      <c r="A222" s="9">
        <v>2021</v>
      </c>
      <c r="B222" s="5" t="s">
        <v>1186</v>
      </c>
      <c r="C222" s="5" t="s">
        <v>2780</v>
      </c>
      <c r="D222" s="5" t="s">
        <v>2251</v>
      </c>
      <c r="E222" s="5" t="s">
        <v>2827</v>
      </c>
      <c r="F222" s="5" t="s">
        <v>2219</v>
      </c>
      <c r="G222" s="5" t="s">
        <v>739</v>
      </c>
      <c r="H222" s="29" t="s">
        <v>2770</v>
      </c>
      <c r="I222" s="5">
        <v>1</v>
      </c>
      <c r="J222" s="4">
        <v>1</v>
      </c>
      <c r="K222" s="5" t="s">
        <v>55</v>
      </c>
      <c r="L222" s="5" t="s">
        <v>2775</v>
      </c>
      <c r="M222" s="4">
        <v>11</v>
      </c>
      <c r="N222" s="5" t="s">
        <v>2176</v>
      </c>
      <c r="O222" s="5" t="s">
        <v>255</v>
      </c>
      <c r="P222" s="5" t="s">
        <v>314</v>
      </c>
      <c r="Q222" s="6">
        <v>81</v>
      </c>
      <c r="R222" s="6">
        <v>21</v>
      </c>
      <c r="S222" s="6">
        <v>27</v>
      </c>
      <c r="T222" s="6">
        <v>25</v>
      </c>
      <c r="U222" s="6">
        <v>27</v>
      </c>
      <c r="V222" s="6">
        <v>100</v>
      </c>
      <c r="W222" s="6">
        <v>21.61</v>
      </c>
      <c r="X222" s="6">
        <v>45.07</v>
      </c>
      <c r="Y222" s="6">
        <v>0</v>
      </c>
      <c r="Z222" s="6">
        <v>32.51</v>
      </c>
      <c r="AA222" s="6">
        <v>99.19</v>
      </c>
      <c r="AB222" s="21">
        <f t="shared" ref="AB222:AB272" si="26">AA222/V222</f>
        <v>0.9919</v>
      </c>
      <c r="AC222" s="23">
        <f t="shared" si="23"/>
        <v>0.9919</v>
      </c>
      <c r="AD222" s="34">
        <v>0.9919</v>
      </c>
      <c r="AE222" s="34">
        <v>99.19</v>
      </c>
      <c r="AF222" s="35" t="str">
        <f>REPT("|",Tabla13[[#This Row],[Columna2]])</f>
        <v>|||||||||||||||||||||||||||||||||||||||||||||||||||||||||||||||||||||||||||||||||||||||||||||||||||</v>
      </c>
      <c r="AG222" s="24" t="str">
        <f t="shared" si="24"/>
        <v>85% a 100%</v>
      </c>
      <c r="AH222" s="26" t="str">
        <f t="shared" si="25"/>
        <v>176819286000101</v>
      </c>
      <c r="AI222" s="6">
        <v>31743321.57</v>
      </c>
      <c r="AJ222" s="6">
        <v>31487734.620000001</v>
      </c>
      <c r="AK222" s="21">
        <f t="shared" si="21"/>
        <v>0.9919483236990061</v>
      </c>
      <c r="AL222" s="33">
        <v>0.9919483236990061</v>
      </c>
      <c r="AM222" s="33">
        <f>+Tabla13[[#This Row],[Columna3]]*$AZ$4</f>
        <v>99.19483236990061</v>
      </c>
      <c r="AN222" s="36" t="str">
        <f>REPT("|",Tabla13[[#This Row],[Columna4]])</f>
        <v>|||||||||||||||||||||||||||||||||||||||||||||||||||||||||||||||||||||||||||||||||||||||||||||||||||</v>
      </c>
      <c r="AO222" s="26" t="str">
        <f t="shared" ref="AO222:AO272" si="27">IF(AK222&gt;=85%,"85% a 100%",IF(AND(AK222&gt;=70%,AK222&lt;85%),"70% a 84,99%","0% a 69,99%"))</f>
        <v>85% a 100%</v>
      </c>
      <c r="AP222" s="6">
        <v>31743321.570000004</v>
      </c>
      <c r="AQ222" s="6">
        <v>31487734.620000001</v>
      </c>
      <c r="AR222" s="5" t="s">
        <v>1785</v>
      </c>
      <c r="AS222" s="5" t="s">
        <v>1785</v>
      </c>
      <c r="AT222" s="5"/>
      <c r="AU222" s="5" t="s">
        <v>1785</v>
      </c>
      <c r="AV222" s="5" t="s">
        <v>545</v>
      </c>
      <c r="AW222" s="5" t="s">
        <v>2747</v>
      </c>
      <c r="AX222" s="7">
        <v>44587.451898148101</v>
      </c>
      <c r="AY222" s="10"/>
    </row>
    <row r="223" spans="1:51" s="1" customFormat="1" ht="50" customHeight="1">
      <c r="A223" s="9">
        <v>2021</v>
      </c>
      <c r="B223" s="5" t="s">
        <v>1186</v>
      </c>
      <c r="C223" s="5" t="s">
        <v>2780</v>
      </c>
      <c r="D223" s="5" t="s">
        <v>2251</v>
      </c>
      <c r="E223" s="5" t="s">
        <v>2827</v>
      </c>
      <c r="F223" s="5" t="s">
        <v>49</v>
      </c>
      <c r="G223" s="5" t="s">
        <v>2001</v>
      </c>
      <c r="H223" s="29" t="s">
        <v>2771</v>
      </c>
      <c r="I223" s="5">
        <v>1</v>
      </c>
      <c r="J223" s="4">
        <v>3</v>
      </c>
      <c r="K223" s="5" t="s">
        <v>2229</v>
      </c>
      <c r="L223" s="5" t="s">
        <v>2775</v>
      </c>
      <c r="M223" s="4">
        <v>13</v>
      </c>
      <c r="N223" s="5" t="s">
        <v>2712</v>
      </c>
      <c r="O223" s="5" t="s">
        <v>1862</v>
      </c>
      <c r="P223" s="5" t="s">
        <v>314</v>
      </c>
      <c r="Q223" s="6">
        <v>78</v>
      </c>
      <c r="R223" s="6">
        <v>0</v>
      </c>
      <c r="S223" s="6">
        <v>37</v>
      </c>
      <c r="T223" s="6">
        <v>32</v>
      </c>
      <c r="U223" s="6">
        <v>31</v>
      </c>
      <c r="V223" s="6">
        <v>100</v>
      </c>
      <c r="W223" s="6">
        <v>0</v>
      </c>
      <c r="X223" s="6">
        <v>13.45</v>
      </c>
      <c r="Y223" s="6">
        <v>0</v>
      </c>
      <c r="Z223" s="6">
        <v>86.46</v>
      </c>
      <c r="AA223" s="6">
        <v>99.91</v>
      </c>
      <c r="AB223" s="21">
        <f t="shared" si="26"/>
        <v>0.99909999999999999</v>
      </c>
      <c r="AC223" s="23">
        <f t="shared" si="23"/>
        <v>0.99909999999999999</v>
      </c>
      <c r="AD223" s="34">
        <v>0.99909999999999999</v>
      </c>
      <c r="AE223" s="34">
        <v>99.91</v>
      </c>
      <c r="AF223" s="35" t="str">
        <f>REPT("|",Tabla13[[#This Row],[Columna2]])</f>
        <v>|||||||||||||||||||||||||||||||||||||||||||||||||||||||||||||||||||||||||||||||||||||||||||||||||||</v>
      </c>
      <c r="AG223" s="24" t="str">
        <f t="shared" si="24"/>
        <v>85% a 100%</v>
      </c>
      <c r="AH223" s="26" t="str">
        <f t="shared" si="25"/>
        <v>176819286000154</v>
      </c>
      <c r="AI223" s="6">
        <v>8133.46</v>
      </c>
      <c r="AJ223" s="6">
        <v>7837.93</v>
      </c>
      <c r="AK223" s="21">
        <f t="shared" ref="AK223:AK274" si="28">AJ223/AI223</f>
        <v>0.96366491013664546</v>
      </c>
      <c r="AL223" s="33">
        <v>0.96366491013664546</v>
      </c>
      <c r="AM223" s="33">
        <f>+Tabla13[[#This Row],[Columna3]]*$AZ$4</f>
        <v>96.366491013664543</v>
      </c>
      <c r="AN223" s="36" t="str">
        <f>REPT("|",Tabla13[[#This Row],[Columna4]])</f>
        <v>||||||||||||||||||||||||||||||||||||||||||||||||||||||||||||||||||||||||||||||||||||||||||||||||</v>
      </c>
      <c r="AO223" s="26" t="str">
        <f t="shared" si="27"/>
        <v>85% a 100%</v>
      </c>
      <c r="AP223" s="6">
        <v>8133.46</v>
      </c>
      <c r="AQ223" s="6">
        <v>7837.93</v>
      </c>
      <c r="AR223" s="5" t="s">
        <v>1605</v>
      </c>
      <c r="AS223" s="5" t="s">
        <v>1423</v>
      </c>
      <c r="AT223" s="5"/>
      <c r="AU223" s="5" t="s">
        <v>1625</v>
      </c>
      <c r="AV223" s="5" t="s">
        <v>545</v>
      </c>
      <c r="AW223" s="5" t="s">
        <v>2747</v>
      </c>
      <c r="AX223" s="7">
        <v>44587.444317129601</v>
      </c>
      <c r="AY223" s="10"/>
    </row>
    <row r="224" spans="1:51" s="1" customFormat="1" ht="50" customHeight="1">
      <c r="A224" s="9">
        <v>2021</v>
      </c>
      <c r="B224" s="5" t="s">
        <v>1186</v>
      </c>
      <c r="C224" s="5" t="s">
        <v>2780</v>
      </c>
      <c r="D224" s="5" t="s">
        <v>2251</v>
      </c>
      <c r="E224" s="5" t="s">
        <v>2827</v>
      </c>
      <c r="F224" s="5" t="s">
        <v>507</v>
      </c>
      <c r="G224" s="5" t="s">
        <v>2015</v>
      </c>
      <c r="H224" s="29" t="s">
        <v>2771</v>
      </c>
      <c r="I224" s="5">
        <v>1</v>
      </c>
      <c r="J224" s="4">
        <v>3</v>
      </c>
      <c r="K224" s="5" t="s">
        <v>2229</v>
      </c>
      <c r="L224" s="5" t="s">
        <v>2775</v>
      </c>
      <c r="M224" s="4">
        <v>11</v>
      </c>
      <c r="N224" s="5" t="s">
        <v>2176</v>
      </c>
      <c r="O224" s="5" t="s">
        <v>1839</v>
      </c>
      <c r="P224" s="5" t="s">
        <v>314</v>
      </c>
      <c r="Q224" s="6">
        <v>51</v>
      </c>
      <c r="R224" s="6">
        <v>0.22</v>
      </c>
      <c r="S224" s="6">
        <v>31.78</v>
      </c>
      <c r="T224" s="6">
        <v>42</v>
      </c>
      <c r="U224" s="6">
        <v>26</v>
      </c>
      <c r="V224" s="6">
        <v>100</v>
      </c>
      <c r="W224" s="6">
        <v>0.23</v>
      </c>
      <c r="X224" s="6">
        <v>29.81</v>
      </c>
      <c r="Y224" s="6">
        <v>0</v>
      </c>
      <c r="Z224" s="6">
        <v>66.900000000000006</v>
      </c>
      <c r="AA224" s="6">
        <v>96.94</v>
      </c>
      <c r="AB224" s="21">
        <f t="shared" si="26"/>
        <v>0.96939999999999993</v>
      </c>
      <c r="AC224" s="23">
        <f t="shared" si="23"/>
        <v>0.96939999999999993</v>
      </c>
      <c r="AD224" s="34">
        <v>0.96939999999999993</v>
      </c>
      <c r="AE224" s="34">
        <v>96.94</v>
      </c>
      <c r="AF224" s="35" t="str">
        <f>REPT("|",Tabla13[[#This Row],[Columna2]])</f>
        <v>||||||||||||||||||||||||||||||||||||||||||||||||||||||||||||||||||||||||||||||||||||||||||||||||</v>
      </c>
      <c r="AG224" s="24" t="str">
        <f t="shared" si="24"/>
        <v>85% a 100%</v>
      </c>
      <c r="AH224" s="26" t="str">
        <f t="shared" si="25"/>
        <v>176819286000156</v>
      </c>
      <c r="AI224" s="6">
        <v>49668.38</v>
      </c>
      <c r="AJ224" s="6">
        <v>48147.58</v>
      </c>
      <c r="AK224" s="21">
        <f t="shared" si="28"/>
        <v>0.96938092202725368</v>
      </c>
      <c r="AL224" s="33">
        <v>0.96938092202725368</v>
      </c>
      <c r="AM224" s="33">
        <f>+Tabla13[[#This Row],[Columna3]]*$AZ$4</f>
        <v>96.938092202725372</v>
      </c>
      <c r="AN224" s="36" t="str">
        <f>REPT("|",Tabla13[[#This Row],[Columna4]])</f>
        <v>||||||||||||||||||||||||||||||||||||||||||||||||||||||||||||||||||||||||||||||||||||||||||||||||</v>
      </c>
      <c r="AO224" s="26" t="str">
        <f t="shared" si="27"/>
        <v>85% a 100%</v>
      </c>
      <c r="AP224" s="6">
        <v>49668.380000000005</v>
      </c>
      <c r="AQ224" s="6">
        <v>48147.58</v>
      </c>
      <c r="AR224" s="5" t="s">
        <v>611</v>
      </c>
      <c r="AS224" s="5" t="s">
        <v>1359</v>
      </c>
      <c r="AT224" s="5"/>
      <c r="AU224" s="5" t="s">
        <v>2423</v>
      </c>
      <c r="AV224" s="5" t="s">
        <v>545</v>
      </c>
      <c r="AW224" s="5" t="s">
        <v>2747</v>
      </c>
      <c r="AX224" s="7">
        <v>44587.450439814798</v>
      </c>
      <c r="AY224" s="10"/>
    </row>
    <row r="225" spans="1:51" s="1" customFormat="1" ht="50" customHeight="1">
      <c r="A225" s="9">
        <v>2021</v>
      </c>
      <c r="B225" s="5" t="s">
        <v>1186</v>
      </c>
      <c r="C225" s="5" t="s">
        <v>2780</v>
      </c>
      <c r="D225" s="5" t="s">
        <v>2251</v>
      </c>
      <c r="E225" s="5" t="s">
        <v>2827</v>
      </c>
      <c r="F225" s="5" t="s">
        <v>2029</v>
      </c>
      <c r="G225" s="5" t="s">
        <v>2503</v>
      </c>
      <c r="H225" s="29" t="s">
        <v>2771</v>
      </c>
      <c r="I225" s="5">
        <v>1</v>
      </c>
      <c r="J225" s="4">
        <v>3</v>
      </c>
      <c r="K225" s="5" t="s">
        <v>2229</v>
      </c>
      <c r="L225" s="5" t="s">
        <v>2775</v>
      </c>
      <c r="M225" s="4">
        <v>11</v>
      </c>
      <c r="N225" s="5" t="s">
        <v>2176</v>
      </c>
      <c r="O225" s="5" t="s">
        <v>1279</v>
      </c>
      <c r="P225" s="5" t="s">
        <v>314</v>
      </c>
      <c r="Q225" s="6">
        <v>71</v>
      </c>
      <c r="R225" s="6">
        <v>18.399999999999999</v>
      </c>
      <c r="S225" s="6">
        <v>34</v>
      </c>
      <c r="T225" s="6">
        <v>24.52</v>
      </c>
      <c r="U225" s="6">
        <v>23.08</v>
      </c>
      <c r="V225" s="6">
        <v>100</v>
      </c>
      <c r="W225" s="6">
        <v>18.43</v>
      </c>
      <c r="X225" s="6">
        <v>57.53</v>
      </c>
      <c r="Y225" s="6">
        <v>0</v>
      </c>
      <c r="Z225" s="6">
        <v>23.95</v>
      </c>
      <c r="AA225" s="6">
        <v>99.91</v>
      </c>
      <c r="AB225" s="21">
        <f t="shared" si="26"/>
        <v>0.99909999999999999</v>
      </c>
      <c r="AC225" s="23">
        <f t="shared" si="23"/>
        <v>0.99909999999999999</v>
      </c>
      <c r="AD225" s="34">
        <v>0.99909999999999999</v>
      </c>
      <c r="AE225" s="34">
        <v>99.91</v>
      </c>
      <c r="AF225" s="35" t="str">
        <f>REPT("|",Tabla13[[#This Row],[Columna2]])</f>
        <v>|||||||||||||||||||||||||||||||||||||||||||||||||||||||||||||||||||||||||||||||||||||||||||||||||||</v>
      </c>
      <c r="AG225" s="24" t="str">
        <f t="shared" si="24"/>
        <v>85% a 100%</v>
      </c>
      <c r="AH225" s="26" t="str">
        <f t="shared" si="25"/>
        <v>176819286000157</v>
      </c>
      <c r="AI225" s="6">
        <v>226038.62</v>
      </c>
      <c r="AJ225" s="6">
        <v>225825.74</v>
      </c>
      <c r="AK225" s="21">
        <f t="shared" si="28"/>
        <v>0.99905821403439821</v>
      </c>
      <c r="AL225" s="33">
        <v>0.99905821403439821</v>
      </c>
      <c r="AM225" s="33">
        <f>+Tabla13[[#This Row],[Columna3]]*$AZ$4</f>
        <v>99.905821403439816</v>
      </c>
      <c r="AN225" s="36" t="str">
        <f>REPT("|",Tabla13[[#This Row],[Columna4]])</f>
        <v>|||||||||||||||||||||||||||||||||||||||||||||||||||||||||||||||||||||||||||||||||||||||||||||||||||</v>
      </c>
      <c r="AO225" s="26" t="str">
        <f t="shared" si="27"/>
        <v>85% a 100%</v>
      </c>
      <c r="AP225" s="6">
        <v>226038.62000000002</v>
      </c>
      <c r="AQ225" s="6">
        <v>225825.74000000002</v>
      </c>
      <c r="AR225" s="5" t="s">
        <v>2158</v>
      </c>
      <c r="AS225" s="5" t="s">
        <v>881</v>
      </c>
      <c r="AT225" s="5"/>
      <c r="AU225" s="5" t="s">
        <v>2072</v>
      </c>
      <c r="AV225" s="5" t="s">
        <v>545</v>
      </c>
      <c r="AW225" s="5" t="s">
        <v>2747</v>
      </c>
      <c r="AX225" s="7">
        <v>44587.451122685197</v>
      </c>
      <c r="AY225" s="10"/>
    </row>
    <row r="226" spans="1:51" s="1" customFormat="1" ht="50" customHeight="1">
      <c r="A226" s="9">
        <v>2021</v>
      </c>
      <c r="B226" s="5" t="s">
        <v>2615</v>
      </c>
      <c r="C226" s="5" t="s">
        <v>2777</v>
      </c>
      <c r="D226" s="5" t="s">
        <v>105</v>
      </c>
      <c r="E226" s="5" t="s">
        <v>2827</v>
      </c>
      <c r="F226" s="5" t="s">
        <v>2219</v>
      </c>
      <c r="G226" s="5" t="s">
        <v>739</v>
      </c>
      <c r="H226" s="29" t="s">
        <v>2770</v>
      </c>
      <c r="I226" s="5">
        <v>3</v>
      </c>
      <c r="J226" s="4">
        <v>7</v>
      </c>
      <c r="K226" s="5" t="s">
        <v>2274</v>
      </c>
      <c r="L226" s="5" t="s">
        <v>2773</v>
      </c>
      <c r="M226" s="4">
        <v>6</v>
      </c>
      <c r="N226" s="5" t="s">
        <v>2744</v>
      </c>
      <c r="O226" s="5" t="s">
        <v>706</v>
      </c>
      <c r="P226" s="5" t="s">
        <v>314</v>
      </c>
      <c r="Q226" s="6">
        <v>100</v>
      </c>
      <c r="R226" s="6">
        <v>25</v>
      </c>
      <c r="S226" s="6">
        <v>25</v>
      </c>
      <c r="T226" s="6">
        <v>25</v>
      </c>
      <c r="U226" s="6">
        <v>25</v>
      </c>
      <c r="V226" s="6">
        <v>100</v>
      </c>
      <c r="W226" s="6">
        <v>25</v>
      </c>
      <c r="X226" s="6">
        <v>25</v>
      </c>
      <c r="Y226" s="6">
        <v>25</v>
      </c>
      <c r="Z226" s="6">
        <v>25</v>
      </c>
      <c r="AA226" s="6">
        <v>100</v>
      </c>
      <c r="AB226" s="21">
        <f t="shared" si="26"/>
        <v>1</v>
      </c>
      <c r="AC226" s="23">
        <f t="shared" si="23"/>
        <v>1</v>
      </c>
      <c r="AD226" s="34">
        <v>1</v>
      </c>
      <c r="AE226" s="34">
        <v>100</v>
      </c>
      <c r="AF226" s="35" t="str">
        <f>REPT("|",Tabla13[[#This Row],[Columna2]])</f>
        <v>||||||||||||||||||||||||||||||||||||||||||||||||||||||||||||||||||||||||||||||||||||||||||||||||||||</v>
      </c>
      <c r="AG226" s="24" t="str">
        <f t="shared" si="24"/>
        <v>85% a 100%</v>
      </c>
      <c r="AH226" s="26" t="str">
        <f t="shared" si="25"/>
        <v>176000635000101</v>
      </c>
      <c r="AI226" s="6">
        <v>4570984.66</v>
      </c>
      <c r="AJ226" s="6">
        <v>4410618.0999999996</v>
      </c>
      <c r="AK226" s="21">
        <f t="shared" si="28"/>
        <v>0.96491640818588953</v>
      </c>
      <c r="AL226" s="33">
        <v>0.96491640818588953</v>
      </c>
      <c r="AM226" s="33">
        <f>+Tabla13[[#This Row],[Columna3]]*$AZ$4</f>
        <v>96.491640818588948</v>
      </c>
      <c r="AN226" s="36" t="str">
        <f>REPT("|",Tabla13[[#This Row],[Columna4]])</f>
        <v>||||||||||||||||||||||||||||||||||||||||||||||||||||||||||||||||||||||||||||||||||||||||||||||||</v>
      </c>
      <c r="AO226" s="26" t="str">
        <f t="shared" si="27"/>
        <v>85% a 100%</v>
      </c>
      <c r="AP226" s="6">
        <v>4570984.6599999992</v>
      </c>
      <c r="AQ226" s="6">
        <v>4410618.0999999996</v>
      </c>
      <c r="AR226" s="5" t="s">
        <v>2165</v>
      </c>
      <c r="AS226" s="5" t="s">
        <v>127</v>
      </c>
      <c r="AT226" s="5" t="s">
        <v>127</v>
      </c>
      <c r="AU226" s="5" t="s">
        <v>127</v>
      </c>
      <c r="AV226" s="5" t="s">
        <v>688</v>
      </c>
      <c r="AW226" s="5" t="s">
        <v>2509</v>
      </c>
      <c r="AX226" s="7">
        <v>44587.777615740699</v>
      </c>
      <c r="AY226" s="11">
        <v>44587.775937500002</v>
      </c>
    </row>
    <row r="227" spans="1:51" s="1" customFormat="1" ht="50" customHeight="1">
      <c r="A227" s="9">
        <v>2021</v>
      </c>
      <c r="B227" s="5" t="s">
        <v>2615</v>
      </c>
      <c r="C227" s="5" t="s">
        <v>2777</v>
      </c>
      <c r="D227" s="5" t="s">
        <v>105</v>
      </c>
      <c r="E227" s="5" t="s">
        <v>2827</v>
      </c>
      <c r="F227" s="5" t="s">
        <v>1631</v>
      </c>
      <c r="G227" s="5" t="s">
        <v>334</v>
      </c>
      <c r="H227" s="29" t="s">
        <v>2771</v>
      </c>
      <c r="I227" s="5">
        <v>1</v>
      </c>
      <c r="J227" s="4">
        <v>1</v>
      </c>
      <c r="K227" s="5" t="s">
        <v>55</v>
      </c>
      <c r="L227" s="5" t="s">
        <v>2773</v>
      </c>
      <c r="M227" s="4">
        <v>6</v>
      </c>
      <c r="N227" s="5" t="s">
        <v>2744</v>
      </c>
      <c r="O227" s="5" t="s">
        <v>1185</v>
      </c>
      <c r="P227" s="5" t="s">
        <v>314</v>
      </c>
      <c r="Q227" s="6">
        <v>100</v>
      </c>
      <c r="R227" s="6">
        <v>11</v>
      </c>
      <c r="S227" s="6">
        <v>25</v>
      </c>
      <c r="T227" s="6">
        <v>39</v>
      </c>
      <c r="U227" s="6">
        <v>25</v>
      </c>
      <c r="V227" s="6">
        <v>100</v>
      </c>
      <c r="W227" s="6">
        <v>10.87</v>
      </c>
      <c r="X227" s="6">
        <v>25</v>
      </c>
      <c r="Y227" s="6">
        <v>39</v>
      </c>
      <c r="Z227" s="6">
        <v>25.13</v>
      </c>
      <c r="AA227" s="6">
        <v>100</v>
      </c>
      <c r="AB227" s="21">
        <f t="shared" si="26"/>
        <v>1</v>
      </c>
      <c r="AC227" s="23">
        <f t="shared" si="23"/>
        <v>1</v>
      </c>
      <c r="AD227" s="34">
        <v>1</v>
      </c>
      <c r="AE227" s="34">
        <v>100</v>
      </c>
      <c r="AF227" s="35" t="str">
        <f>REPT("|",Tabla13[[#This Row],[Columna2]])</f>
        <v>||||||||||||||||||||||||||||||||||||||||||||||||||||||||||||||||||||||||||||||||||||||||||||||||||||</v>
      </c>
      <c r="AG227" s="24" t="str">
        <f t="shared" si="24"/>
        <v>85% a 100%</v>
      </c>
      <c r="AH227" s="26" t="str">
        <f t="shared" si="25"/>
        <v>176000635000155</v>
      </c>
      <c r="AI227" s="6">
        <v>43477878.189999998</v>
      </c>
      <c r="AJ227" s="6">
        <v>43125844.189999998</v>
      </c>
      <c r="AK227" s="21">
        <f t="shared" si="28"/>
        <v>0.99190314673449342</v>
      </c>
      <c r="AL227" s="33">
        <v>0.99190314673449342</v>
      </c>
      <c r="AM227" s="33">
        <f>+Tabla13[[#This Row],[Columna3]]*$AZ$4</f>
        <v>99.190314673449336</v>
      </c>
      <c r="AN227" s="36" t="str">
        <f>REPT("|",Tabla13[[#This Row],[Columna4]])</f>
        <v>|||||||||||||||||||||||||||||||||||||||||||||||||||||||||||||||||||||||||||||||||||||||||||||||||||</v>
      </c>
      <c r="AO227" s="26" t="str">
        <f t="shared" si="27"/>
        <v>85% a 100%</v>
      </c>
      <c r="AP227" s="6">
        <v>43477878.190000005</v>
      </c>
      <c r="AQ227" s="6">
        <v>43125844.190000005</v>
      </c>
      <c r="AR227" s="5" t="s">
        <v>1271</v>
      </c>
      <c r="AS227" s="5" t="s">
        <v>2391</v>
      </c>
      <c r="AT227" s="5" t="s">
        <v>782</v>
      </c>
      <c r="AU227" s="5" t="s">
        <v>1653</v>
      </c>
      <c r="AV227" s="5" t="s">
        <v>688</v>
      </c>
      <c r="AW227" s="5" t="s">
        <v>2509</v>
      </c>
      <c r="AX227" s="7">
        <v>44586.480949074103</v>
      </c>
      <c r="AY227" s="10"/>
    </row>
    <row r="228" spans="1:51" s="1" customFormat="1" ht="50" customHeight="1">
      <c r="A228" s="9">
        <v>2021</v>
      </c>
      <c r="B228" s="5" t="s">
        <v>2615</v>
      </c>
      <c r="C228" s="5" t="s">
        <v>2777</v>
      </c>
      <c r="D228" s="5" t="s">
        <v>105</v>
      </c>
      <c r="E228" s="5" t="s">
        <v>2827</v>
      </c>
      <c r="F228" s="5" t="s">
        <v>507</v>
      </c>
      <c r="G228" s="5" t="s">
        <v>132</v>
      </c>
      <c r="H228" s="29" t="s">
        <v>2771</v>
      </c>
      <c r="I228" s="5">
        <v>1</v>
      </c>
      <c r="J228" s="4">
        <v>1</v>
      </c>
      <c r="K228" s="5" t="s">
        <v>55</v>
      </c>
      <c r="L228" s="5" t="s">
        <v>2773</v>
      </c>
      <c r="M228" s="4">
        <v>6</v>
      </c>
      <c r="N228" s="5" t="s">
        <v>2744</v>
      </c>
      <c r="O228" s="5" t="s">
        <v>1281</v>
      </c>
      <c r="P228" s="5" t="s">
        <v>314</v>
      </c>
      <c r="Q228" s="6">
        <v>100</v>
      </c>
      <c r="R228" s="6">
        <v>5</v>
      </c>
      <c r="S228" s="6">
        <v>45</v>
      </c>
      <c r="T228" s="6">
        <v>25</v>
      </c>
      <c r="U228" s="6">
        <v>25</v>
      </c>
      <c r="V228" s="6">
        <v>100</v>
      </c>
      <c r="W228" s="6">
        <v>4.78</v>
      </c>
      <c r="X228" s="6">
        <v>45</v>
      </c>
      <c r="Y228" s="6">
        <v>25</v>
      </c>
      <c r="Z228" s="6">
        <v>25.22</v>
      </c>
      <c r="AA228" s="6">
        <v>100</v>
      </c>
      <c r="AB228" s="21">
        <f t="shared" si="26"/>
        <v>1</v>
      </c>
      <c r="AC228" s="23">
        <f t="shared" si="23"/>
        <v>1</v>
      </c>
      <c r="AD228" s="34">
        <v>1</v>
      </c>
      <c r="AE228" s="34">
        <v>100</v>
      </c>
      <c r="AF228" s="35" t="str">
        <f>REPT("|",Tabla13[[#This Row],[Columna2]])</f>
        <v>||||||||||||||||||||||||||||||||||||||||||||||||||||||||||||||||||||||||||||||||||||||||||||||||||||</v>
      </c>
      <c r="AG228" s="24" t="str">
        <f t="shared" si="24"/>
        <v>85% a 100%</v>
      </c>
      <c r="AH228" s="26" t="str">
        <f t="shared" si="25"/>
        <v>176000635000156</v>
      </c>
      <c r="AI228" s="6">
        <v>7338254.4500000002</v>
      </c>
      <c r="AJ228" s="6">
        <v>7315342.7800000003</v>
      </c>
      <c r="AK228" s="21">
        <f t="shared" si="28"/>
        <v>0.99687777656715082</v>
      </c>
      <c r="AL228" s="33">
        <v>0.99687777656715082</v>
      </c>
      <c r="AM228" s="33">
        <f>+Tabla13[[#This Row],[Columna3]]*$AZ$4</f>
        <v>99.687777656715085</v>
      </c>
      <c r="AN228" s="36" t="str">
        <f>REPT("|",Tabla13[[#This Row],[Columna4]])</f>
        <v>|||||||||||||||||||||||||||||||||||||||||||||||||||||||||||||||||||||||||||||||||||||||||||||||||||</v>
      </c>
      <c r="AO228" s="26" t="str">
        <f t="shared" si="27"/>
        <v>85% a 100%</v>
      </c>
      <c r="AP228" s="6">
        <v>7338254.4500000002</v>
      </c>
      <c r="AQ228" s="6">
        <v>7315342.7800000003</v>
      </c>
      <c r="AR228" s="5" t="s">
        <v>2422</v>
      </c>
      <c r="AS228" s="5" t="s">
        <v>537</v>
      </c>
      <c r="AT228" s="5" t="s">
        <v>1390</v>
      </c>
      <c r="AU228" s="5" t="s">
        <v>208</v>
      </c>
      <c r="AV228" s="5" t="s">
        <v>688</v>
      </c>
      <c r="AW228" s="5" t="s">
        <v>2509</v>
      </c>
      <c r="AX228" s="7">
        <v>44586.481053240699</v>
      </c>
      <c r="AY228" s="10"/>
    </row>
    <row r="229" spans="1:51" s="1" customFormat="1" ht="50" customHeight="1">
      <c r="A229" s="9">
        <v>2021</v>
      </c>
      <c r="B229" s="5" t="s">
        <v>2280</v>
      </c>
      <c r="C229" s="5" t="s">
        <v>2780</v>
      </c>
      <c r="D229" s="5" t="s">
        <v>2486</v>
      </c>
      <c r="E229" s="5" t="s">
        <v>2827</v>
      </c>
      <c r="F229" s="5" t="s">
        <v>2219</v>
      </c>
      <c r="G229" s="5" t="s">
        <v>739</v>
      </c>
      <c r="H229" s="29" t="s">
        <v>2770</v>
      </c>
      <c r="I229" s="5">
        <v>3</v>
      </c>
      <c r="J229" s="4">
        <v>7</v>
      </c>
      <c r="K229" s="5" t="s">
        <v>2274</v>
      </c>
      <c r="L229" s="5" t="s">
        <v>2773</v>
      </c>
      <c r="M229" s="4">
        <v>7</v>
      </c>
      <c r="N229" s="5" t="s">
        <v>1817</v>
      </c>
      <c r="O229" s="5" t="s">
        <v>706</v>
      </c>
      <c r="P229" s="5" t="s">
        <v>314</v>
      </c>
      <c r="Q229" s="6">
        <v>100</v>
      </c>
      <c r="R229" s="6">
        <v>25</v>
      </c>
      <c r="S229" s="6">
        <v>25</v>
      </c>
      <c r="T229" s="6">
        <v>25</v>
      </c>
      <c r="U229" s="6">
        <v>25</v>
      </c>
      <c r="V229" s="6">
        <v>100</v>
      </c>
      <c r="W229" s="6">
        <v>25</v>
      </c>
      <c r="X229" s="6">
        <v>23.31</v>
      </c>
      <c r="Y229" s="6">
        <v>23.64</v>
      </c>
      <c r="Z229" s="6">
        <v>27.78</v>
      </c>
      <c r="AA229" s="6">
        <v>99.73</v>
      </c>
      <c r="AB229" s="21">
        <f t="shared" si="26"/>
        <v>0.99730000000000008</v>
      </c>
      <c r="AC229" s="23">
        <f t="shared" si="23"/>
        <v>0.99730000000000008</v>
      </c>
      <c r="AD229" s="34">
        <v>0.99730000000000008</v>
      </c>
      <c r="AE229" s="34">
        <v>99.73</v>
      </c>
      <c r="AF229" s="35" t="str">
        <f>REPT("|",Tabla13[[#This Row],[Columna2]])</f>
        <v>|||||||||||||||||||||||||||||||||||||||||||||||||||||||||||||||||||||||||||||||||||||||||||||||||||</v>
      </c>
      <c r="AG229" s="24" t="str">
        <f t="shared" si="24"/>
        <v>85% a 100%</v>
      </c>
      <c r="AH229" s="26" t="str">
        <f t="shared" si="25"/>
        <v>176815094000101</v>
      </c>
      <c r="AI229" s="6">
        <v>13376782.609999999</v>
      </c>
      <c r="AJ229" s="6">
        <v>13301428.83</v>
      </c>
      <c r="AK229" s="21">
        <f t="shared" si="28"/>
        <v>0.99436682330894222</v>
      </c>
      <c r="AL229" s="33">
        <v>0.99436682330894222</v>
      </c>
      <c r="AM229" s="33">
        <f>+Tabla13[[#This Row],[Columna3]]*$AZ$4</f>
        <v>99.436682330894229</v>
      </c>
      <c r="AN229" s="36" t="str">
        <f>REPT("|",Tabla13[[#This Row],[Columna4]])</f>
        <v>|||||||||||||||||||||||||||||||||||||||||||||||||||||||||||||||||||||||||||||||||||||||||||||||||||</v>
      </c>
      <c r="AO229" s="26" t="str">
        <f t="shared" si="27"/>
        <v>85% a 100%</v>
      </c>
      <c r="AP229" s="6">
        <v>27516376.09</v>
      </c>
      <c r="AQ229" s="6">
        <v>27441022.309999999</v>
      </c>
      <c r="AR229" s="5" t="s">
        <v>928</v>
      </c>
      <c r="AS229" s="5" t="s">
        <v>1391</v>
      </c>
      <c r="AT229" s="5" t="s">
        <v>25</v>
      </c>
      <c r="AU229" s="5" t="s">
        <v>1467</v>
      </c>
      <c r="AV229" s="5" t="s">
        <v>472</v>
      </c>
      <c r="AW229" s="5" t="s">
        <v>908</v>
      </c>
      <c r="AX229" s="7">
        <v>44589.864525463003</v>
      </c>
      <c r="AY229" s="11">
        <v>44589.862824074102</v>
      </c>
    </row>
    <row r="230" spans="1:51" s="1" customFormat="1" ht="50" customHeight="1">
      <c r="A230" s="9">
        <v>2021</v>
      </c>
      <c r="B230" s="5" t="s">
        <v>2280</v>
      </c>
      <c r="C230" s="5" t="s">
        <v>2780</v>
      </c>
      <c r="D230" s="5" t="s">
        <v>2486</v>
      </c>
      <c r="E230" s="5" t="s">
        <v>2827</v>
      </c>
      <c r="F230" s="5" t="s">
        <v>1631</v>
      </c>
      <c r="G230" s="5" t="s">
        <v>1930</v>
      </c>
      <c r="H230" s="29" t="s">
        <v>2771</v>
      </c>
      <c r="I230" s="5">
        <v>1</v>
      </c>
      <c r="J230" s="4">
        <v>1</v>
      </c>
      <c r="K230" s="5" t="s">
        <v>55</v>
      </c>
      <c r="L230" s="5" t="s">
        <v>2776</v>
      </c>
      <c r="M230" s="4">
        <v>14</v>
      </c>
      <c r="N230" s="5" t="s">
        <v>2573</v>
      </c>
      <c r="O230" s="5" t="s">
        <v>1266</v>
      </c>
      <c r="P230" s="5" t="s">
        <v>314</v>
      </c>
      <c r="Q230" s="6">
        <v>100</v>
      </c>
      <c r="R230" s="6">
        <v>25</v>
      </c>
      <c r="S230" s="6">
        <v>25</v>
      </c>
      <c r="T230" s="6">
        <v>25</v>
      </c>
      <c r="U230" s="6">
        <v>25</v>
      </c>
      <c r="V230" s="6">
        <v>100</v>
      </c>
      <c r="W230" s="6">
        <v>25</v>
      </c>
      <c r="X230" s="6">
        <v>30.86</v>
      </c>
      <c r="Y230" s="6">
        <v>19.95</v>
      </c>
      <c r="Z230" s="6">
        <v>23.96</v>
      </c>
      <c r="AA230" s="6">
        <v>99.77</v>
      </c>
      <c r="AB230" s="21">
        <f t="shared" si="26"/>
        <v>0.99769999999999992</v>
      </c>
      <c r="AC230" s="23">
        <f t="shared" si="23"/>
        <v>0.99769999999999992</v>
      </c>
      <c r="AD230" s="34">
        <v>0.99769999999999992</v>
      </c>
      <c r="AE230" s="34">
        <v>99.77</v>
      </c>
      <c r="AF230" s="35" t="str">
        <f>REPT("|",Tabla13[[#This Row],[Columna2]])</f>
        <v>|||||||||||||||||||||||||||||||||||||||||||||||||||||||||||||||||||||||||||||||||||||||||||||||||||</v>
      </c>
      <c r="AG230" s="24" t="str">
        <f t="shared" si="24"/>
        <v>85% a 100%</v>
      </c>
      <c r="AH230" s="26" t="str">
        <f t="shared" si="25"/>
        <v>176815094000155</v>
      </c>
      <c r="AI230" s="6">
        <v>14139593.48</v>
      </c>
      <c r="AJ230" s="6">
        <v>14139593.48</v>
      </c>
      <c r="AK230" s="21">
        <f t="shared" si="28"/>
        <v>1</v>
      </c>
      <c r="AL230" s="33">
        <v>1</v>
      </c>
      <c r="AM230" s="33">
        <f>+Tabla13[[#This Row],[Columna3]]*$AZ$4</f>
        <v>100</v>
      </c>
      <c r="AN230" s="36" t="str">
        <f>REPT("|",Tabla13[[#This Row],[Columna4]])</f>
        <v>||||||||||||||||||||||||||||||||||||||||||||||||||||||||||||||||||||||||||||||||||||||||||||||||||||</v>
      </c>
      <c r="AO230" s="26" t="str">
        <f t="shared" si="27"/>
        <v>85% a 100%</v>
      </c>
      <c r="AP230" s="6">
        <v>0</v>
      </c>
      <c r="AQ230" s="6">
        <v>0</v>
      </c>
      <c r="AR230" s="5" t="s">
        <v>888</v>
      </c>
      <c r="AS230" s="5" t="s">
        <v>319</v>
      </c>
      <c r="AT230" s="5" t="s">
        <v>2485</v>
      </c>
      <c r="AU230" s="5" t="s">
        <v>1728</v>
      </c>
      <c r="AV230" s="5" t="s">
        <v>472</v>
      </c>
      <c r="AW230" s="5" t="s">
        <v>908</v>
      </c>
      <c r="AX230" s="7">
        <v>44589.941874999997</v>
      </c>
      <c r="AY230" s="10"/>
    </row>
    <row r="231" spans="1:51" s="1" customFormat="1" ht="50" customHeight="1">
      <c r="A231" s="9">
        <v>2021</v>
      </c>
      <c r="B231" s="5" t="s">
        <v>700</v>
      </c>
      <c r="C231" s="5" t="s">
        <v>2782</v>
      </c>
      <c r="D231" s="5" t="s">
        <v>1707</v>
      </c>
      <c r="E231" s="5" t="s">
        <v>2827</v>
      </c>
      <c r="F231" s="5" t="s">
        <v>2219</v>
      </c>
      <c r="G231" s="5" t="s">
        <v>739</v>
      </c>
      <c r="H231" s="29" t="s">
        <v>2770</v>
      </c>
      <c r="I231" s="5">
        <v>2</v>
      </c>
      <c r="J231" s="4">
        <v>6</v>
      </c>
      <c r="K231" s="5" t="s">
        <v>869</v>
      </c>
      <c r="L231" s="5" t="s">
        <v>2776</v>
      </c>
      <c r="M231" s="4">
        <v>14</v>
      </c>
      <c r="N231" s="5" t="s">
        <v>2573</v>
      </c>
      <c r="O231" s="5" t="s">
        <v>1942</v>
      </c>
      <c r="P231" s="5" t="s">
        <v>314</v>
      </c>
      <c r="Q231" s="6">
        <v>0</v>
      </c>
      <c r="R231" s="6">
        <v>25</v>
      </c>
      <c r="S231" s="6">
        <v>25</v>
      </c>
      <c r="T231" s="6">
        <v>25</v>
      </c>
      <c r="U231" s="6">
        <v>25</v>
      </c>
      <c r="V231" s="6">
        <v>100</v>
      </c>
      <c r="W231" s="6">
        <v>25</v>
      </c>
      <c r="X231" s="6">
        <v>19</v>
      </c>
      <c r="Y231" s="6">
        <v>27</v>
      </c>
      <c r="Z231" s="6">
        <v>29</v>
      </c>
      <c r="AA231" s="6">
        <v>100</v>
      </c>
      <c r="AB231" s="21">
        <f t="shared" si="26"/>
        <v>1</v>
      </c>
      <c r="AC231" s="23">
        <f t="shared" si="23"/>
        <v>1</v>
      </c>
      <c r="AD231" s="34">
        <v>1</v>
      </c>
      <c r="AE231" s="34">
        <v>100</v>
      </c>
      <c r="AF231" s="35" t="str">
        <f>REPT("|",Tabla13[[#This Row],[Columna2]])</f>
        <v>||||||||||||||||||||||||||||||||||||||||||||||||||||||||||||||||||||||||||||||||||||||||||||||||||||</v>
      </c>
      <c r="AG231" s="24" t="str">
        <f t="shared" si="24"/>
        <v>85% a 100%</v>
      </c>
      <c r="AH231" s="26" t="str">
        <f t="shared" si="25"/>
        <v>176813458013001</v>
      </c>
      <c r="AI231" s="6">
        <v>44311.7</v>
      </c>
      <c r="AJ231" s="6">
        <v>44311.7</v>
      </c>
      <c r="AK231" s="21">
        <f t="shared" si="28"/>
        <v>1</v>
      </c>
      <c r="AL231" s="33">
        <v>1</v>
      </c>
      <c r="AM231" s="33">
        <f>+Tabla13[[#This Row],[Columna3]]*$AZ$4</f>
        <v>100</v>
      </c>
      <c r="AN231" s="36" t="str">
        <f>REPT("|",Tabla13[[#This Row],[Columna4]])</f>
        <v>||||||||||||||||||||||||||||||||||||||||||||||||||||||||||||||||||||||||||||||||||||||||||||||||||||</v>
      </c>
      <c r="AO231" s="26" t="str">
        <f t="shared" si="27"/>
        <v>85% a 100%</v>
      </c>
      <c r="AP231" s="6">
        <v>44311.7</v>
      </c>
      <c r="AQ231" s="6">
        <v>44311.7</v>
      </c>
      <c r="AR231" s="5" t="s">
        <v>2098</v>
      </c>
      <c r="AS231" s="5" t="s">
        <v>1832</v>
      </c>
      <c r="AT231" s="5" t="s">
        <v>1792</v>
      </c>
      <c r="AU231" s="5" t="s">
        <v>1863</v>
      </c>
      <c r="AV231" s="5" t="s">
        <v>1870</v>
      </c>
      <c r="AW231" s="5" t="s">
        <v>1364</v>
      </c>
      <c r="AX231" s="7">
        <v>44588.632824074099</v>
      </c>
      <c r="AY231" s="10"/>
    </row>
    <row r="232" spans="1:51" s="1" customFormat="1" ht="50" customHeight="1">
      <c r="A232" s="9">
        <v>2021</v>
      </c>
      <c r="B232" s="5" t="s">
        <v>2683</v>
      </c>
      <c r="C232" s="5" t="s">
        <v>2779</v>
      </c>
      <c r="D232" s="5" t="s">
        <v>614</v>
      </c>
      <c r="E232" s="5" t="s">
        <v>2827</v>
      </c>
      <c r="F232" s="5" t="s">
        <v>2219</v>
      </c>
      <c r="G232" s="5" t="s">
        <v>739</v>
      </c>
      <c r="H232" s="29" t="s">
        <v>2770</v>
      </c>
      <c r="I232" s="5">
        <v>3</v>
      </c>
      <c r="J232" s="4">
        <v>7</v>
      </c>
      <c r="K232" s="5" t="s">
        <v>2274</v>
      </c>
      <c r="L232" s="5" t="s">
        <v>2776</v>
      </c>
      <c r="M232" s="4">
        <v>14</v>
      </c>
      <c r="N232" s="5" t="s">
        <v>2573</v>
      </c>
      <c r="O232" s="5" t="s">
        <v>706</v>
      </c>
      <c r="P232" s="5" t="s">
        <v>314</v>
      </c>
      <c r="Q232" s="6">
        <v>0</v>
      </c>
      <c r="R232" s="6">
        <v>25</v>
      </c>
      <c r="S232" s="6">
        <v>25</v>
      </c>
      <c r="T232" s="6">
        <v>25</v>
      </c>
      <c r="U232" s="6">
        <v>25</v>
      </c>
      <c r="V232" s="6">
        <v>100</v>
      </c>
      <c r="W232" s="6">
        <v>25</v>
      </c>
      <c r="X232" s="6">
        <v>25</v>
      </c>
      <c r="Y232" s="6">
        <v>25</v>
      </c>
      <c r="Z232" s="6">
        <v>25</v>
      </c>
      <c r="AA232" s="6">
        <v>100</v>
      </c>
      <c r="AB232" s="21">
        <f t="shared" si="26"/>
        <v>1</v>
      </c>
      <c r="AC232" s="23">
        <f t="shared" si="23"/>
        <v>1</v>
      </c>
      <c r="AD232" s="34">
        <v>1</v>
      </c>
      <c r="AE232" s="34">
        <v>100</v>
      </c>
      <c r="AF232" s="35" t="str">
        <f>REPT("|",Tabla13[[#This Row],[Columna2]])</f>
        <v>||||||||||||||||||||||||||||||||||||||||||||||||||||||||||||||||||||||||||||||||||||||||||||||||||||</v>
      </c>
      <c r="AG232" s="24" t="str">
        <f t="shared" si="24"/>
        <v>85% a 100%</v>
      </c>
      <c r="AH232" s="26" t="str">
        <f t="shared" si="25"/>
        <v>176818387000101</v>
      </c>
      <c r="AI232" s="6">
        <v>1666016.99</v>
      </c>
      <c r="AJ232" s="6">
        <v>1556415.02</v>
      </c>
      <c r="AK232" s="21">
        <f t="shared" si="28"/>
        <v>0.93421317390046543</v>
      </c>
      <c r="AL232" s="33">
        <v>0.93421317390046543</v>
      </c>
      <c r="AM232" s="33">
        <f>+Tabla13[[#This Row],[Columna3]]*$AZ$4</f>
        <v>93.421317390046539</v>
      </c>
      <c r="AN232" s="36" t="str">
        <f>REPT("|",Tabla13[[#This Row],[Columna4]])</f>
        <v>|||||||||||||||||||||||||||||||||||||||||||||||||||||||||||||||||||||||||||||||||||||||||||||</v>
      </c>
      <c r="AO232" s="26" t="str">
        <f t="shared" si="27"/>
        <v>85% a 100%</v>
      </c>
      <c r="AP232" s="6">
        <v>1666016.99</v>
      </c>
      <c r="AQ232" s="6">
        <v>1556415.02</v>
      </c>
      <c r="AR232" s="5" t="s">
        <v>2311</v>
      </c>
      <c r="AS232" s="5" t="s">
        <v>2369</v>
      </c>
      <c r="AT232" s="5" t="s">
        <v>2154</v>
      </c>
      <c r="AU232" s="5" t="s">
        <v>1432</v>
      </c>
      <c r="AV232" s="5" t="s">
        <v>1204</v>
      </c>
      <c r="AW232" s="5" t="s">
        <v>1017</v>
      </c>
      <c r="AX232" s="7">
        <v>44587.6879050926</v>
      </c>
      <c r="AY232" s="10"/>
    </row>
    <row r="233" spans="1:51" s="1" customFormat="1" ht="50" customHeight="1">
      <c r="A233" s="9">
        <v>2021</v>
      </c>
      <c r="B233" s="5" t="s">
        <v>2683</v>
      </c>
      <c r="C233" s="5" t="s">
        <v>2779</v>
      </c>
      <c r="D233" s="5" t="s">
        <v>614</v>
      </c>
      <c r="E233" s="5" t="s">
        <v>2827</v>
      </c>
      <c r="F233" s="5" t="s">
        <v>1631</v>
      </c>
      <c r="G233" s="5" t="s">
        <v>1331</v>
      </c>
      <c r="H233" s="29" t="s">
        <v>2771</v>
      </c>
      <c r="I233" s="5">
        <v>2</v>
      </c>
      <c r="J233" s="4">
        <v>5</v>
      </c>
      <c r="K233" s="5" t="s">
        <v>2602</v>
      </c>
      <c r="L233" s="5" t="s">
        <v>2775</v>
      </c>
      <c r="M233" s="4">
        <v>11</v>
      </c>
      <c r="N233" s="5" t="s">
        <v>2176</v>
      </c>
      <c r="O233" s="5" t="s">
        <v>1323</v>
      </c>
      <c r="P233" s="5" t="s">
        <v>2510</v>
      </c>
      <c r="Q233" s="6">
        <v>1</v>
      </c>
      <c r="R233" s="6">
        <v>0</v>
      </c>
      <c r="S233" s="6">
        <v>1</v>
      </c>
      <c r="T233" s="6">
        <v>0</v>
      </c>
      <c r="U233" s="6">
        <v>1</v>
      </c>
      <c r="V233" s="6">
        <v>2</v>
      </c>
      <c r="W233" s="6">
        <v>0</v>
      </c>
      <c r="X233" s="6">
        <v>1</v>
      </c>
      <c r="Y233" s="6">
        <v>0</v>
      </c>
      <c r="Z233" s="6">
        <v>1</v>
      </c>
      <c r="AA233" s="6">
        <v>2</v>
      </c>
      <c r="AB233" s="21">
        <f t="shared" si="26"/>
        <v>1</v>
      </c>
      <c r="AC233" s="23">
        <f t="shared" si="23"/>
        <v>1</v>
      </c>
      <c r="AD233" s="34">
        <v>1</v>
      </c>
      <c r="AE233" s="34">
        <v>100</v>
      </c>
      <c r="AF233" s="35" t="str">
        <f>REPT("|",Tabla13[[#This Row],[Columna2]])</f>
        <v>||||||||||||||||||||||||||||||||||||||||||||||||||||||||||||||||||||||||||||||||||||||||||||||||||||</v>
      </c>
      <c r="AG233" s="24" t="str">
        <f t="shared" si="24"/>
        <v>85% a 100%</v>
      </c>
      <c r="AH233" s="26" t="str">
        <f t="shared" si="25"/>
        <v>176818387000155</v>
      </c>
      <c r="AI233" s="6">
        <v>4003087.1</v>
      </c>
      <c r="AJ233" s="6">
        <v>3976676.56</v>
      </c>
      <c r="AK233" s="21">
        <f t="shared" si="28"/>
        <v>0.99340245681888861</v>
      </c>
      <c r="AL233" s="33">
        <v>0.99340245681888861</v>
      </c>
      <c r="AM233" s="33">
        <f>+Tabla13[[#This Row],[Columna3]]*$AZ$4</f>
        <v>99.34024568188886</v>
      </c>
      <c r="AN233" s="36" t="str">
        <f>REPT("|",Tabla13[[#This Row],[Columna4]])</f>
        <v>|||||||||||||||||||||||||||||||||||||||||||||||||||||||||||||||||||||||||||||||||||||||||||||||||||</v>
      </c>
      <c r="AO233" s="26" t="str">
        <f t="shared" si="27"/>
        <v>85% a 100%</v>
      </c>
      <c r="AP233" s="6">
        <v>4003087.1000000006</v>
      </c>
      <c r="AQ233" s="6">
        <v>3976676.56</v>
      </c>
      <c r="AR233" s="5" t="s">
        <v>212</v>
      </c>
      <c r="AS233" s="5" t="s">
        <v>736</v>
      </c>
      <c r="AT233" s="5" t="s">
        <v>2758</v>
      </c>
      <c r="AU233" s="5" t="s">
        <v>1526</v>
      </c>
      <c r="AV233" s="5" t="s">
        <v>1204</v>
      </c>
      <c r="AW233" s="5" t="s">
        <v>1017</v>
      </c>
      <c r="AX233" s="7">
        <v>44587.6879513889</v>
      </c>
      <c r="AY233" s="10"/>
    </row>
    <row r="234" spans="1:51" s="1" customFormat="1" ht="50" customHeight="1">
      <c r="A234" s="9">
        <v>2021</v>
      </c>
      <c r="B234" s="5" t="s">
        <v>444</v>
      </c>
      <c r="C234" s="5" t="s">
        <v>2782</v>
      </c>
      <c r="D234" s="5" t="s">
        <v>1525</v>
      </c>
      <c r="E234" s="5" t="s">
        <v>2827</v>
      </c>
      <c r="F234" s="5" t="s">
        <v>2219</v>
      </c>
      <c r="G234" s="5" t="s">
        <v>739</v>
      </c>
      <c r="H234" s="29" t="s">
        <v>2770</v>
      </c>
      <c r="I234" s="5">
        <v>3</v>
      </c>
      <c r="J234" s="4">
        <v>7</v>
      </c>
      <c r="K234" s="5" t="s">
        <v>2274</v>
      </c>
      <c r="L234" s="5" t="s">
        <v>2776</v>
      </c>
      <c r="M234" s="4">
        <v>14</v>
      </c>
      <c r="N234" s="5" t="s">
        <v>2573</v>
      </c>
      <c r="O234" s="5" t="s">
        <v>706</v>
      </c>
      <c r="P234" s="5" t="s">
        <v>314</v>
      </c>
      <c r="Q234" s="6">
        <v>0</v>
      </c>
      <c r="R234" s="6">
        <v>25</v>
      </c>
      <c r="S234" s="6">
        <v>25</v>
      </c>
      <c r="T234" s="6">
        <v>25</v>
      </c>
      <c r="U234" s="6">
        <v>25</v>
      </c>
      <c r="V234" s="6">
        <v>100</v>
      </c>
      <c r="W234" s="6">
        <v>25</v>
      </c>
      <c r="X234" s="6">
        <v>25</v>
      </c>
      <c r="Y234" s="6">
        <v>25</v>
      </c>
      <c r="Z234" s="6">
        <v>25</v>
      </c>
      <c r="AA234" s="6">
        <v>100</v>
      </c>
      <c r="AB234" s="21">
        <f t="shared" si="26"/>
        <v>1</v>
      </c>
      <c r="AC234" s="23">
        <f t="shared" si="23"/>
        <v>1</v>
      </c>
      <c r="AD234" s="34">
        <v>1</v>
      </c>
      <c r="AE234" s="34">
        <v>100</v>
      </c>
      <c r="AF234" s="35" t="str">
        <f>REPT("|",Tabla13[[#This Row],[Columna2]])</f>
        <v>||||||||||||||||||||||||||||||||||||||||||||||||||||||||||||||||||||||||||||||||||||||||||||||||||||</v>
      </c>
      <c r="AG234" s="24" t="str">
        <f t="shared" si="24"/>
        <v>85% a 100%</v>
      </c>
      <c r="AH234" s="26" t="str">
        <f t="shared" si="25"/>
        <v>176811447000101</v>
      </c>
      <c r="AI234" s="6">
        <v>922116.88</v>
      </c>
      <c r="AJ234" s="6">
        <v>921939.8</v>
      </c>
      <c r="AK234" s="21">
        <f t="shared" si="28"/>
        <v>0.99980796360652247</v>
      </c>
      <c r="AL234" s="33">
        <v>0.99980796360652247</v>
      </c>
      <c r="AM234" s="33">
        <f>+Tabla13[[#This Row],[Columna3]]*$AZ$4</f>
        <v>99.980796360652249</v>
      </c>
      <c r="AN234" s="36" t="str">
        <f>REPT("|",Tabla13[[#This Row],[Columna4]])</f>
        <v>|||||||||||||||||||||||||||||||||||||||||||||||||||||||||||||||||||||||||||||||||||||||||||||||||||</v>
      </c>
      <c r="AO234" s="26" t="str">
        <f t="shared" si="27"/>
        <v>85% a 100%</v>
      </c>
      <c r="AP234" s="6">
        <v>1568000.08</v>
      </c>
      <c r="AQ234" s="6">
        <v>1567823</v>
      </c>
      <c r="AR234" s="5" t="s">
        <v>36</v>
      </c>
      <c r="AS234" s="5" t="s">
        <v>1259</v>
      </c>
      <c r="AT234" s="5" t="s">
        <v>2080</v>
      </c>
      <c r="AU234" s="5" t="s">
        <v>563</v>
      </c>
      <c r="AV234" s="5" t="s">
        <v>785</v>
      </c>
      <c r="AW234" s="5" t="s">
        <v>1387</v>
      </c>
      <c r="AX234" s="7">
        <v>44589.683449074102</v>
      </c>
      <c r="AY234" s="10"/>
    </row>
    <row r="235" spans="1:51" s="1" customFormat="1" ht="50" customHeight="1">
      <c r="A235" s="9">
        <v>2021</v>
      </c>
      <c r="B235" s="5" t="s">
        <v>444</v>
      </c>
      <c r="C235" s="5" t="s">
        <v>2782</v>
      </c>
      <c r="D235" s="5" t="s">
        <v>1525</v>
      </c>
      <c r="E235" s="5" t="s">
        <v>2827</v>
      </c>
      <c r="F235" s="5" t="s">
        <v>1631</v>
      </c>
      <c r="G235" s="5" t="s">
        <v>971</v>
      </c>
      <c r="H235" s="29" t="s">
        <v>2771</v>
      </c>
      <c r="I235" s="5">
        <v>3</v>
      </c>
      <c r="J235" s="4">
        <v>9</v>
      </c>
      <c r="K235" s="5" t="s">
        <v>2067</v>
      </c>
      <c r="L235" s="5" t="s">
        <v>2776</v>
      </c>
      <c r="M235" s="4">
        <v>16</v>
      </c>
      <c r="N235" s="5" t="s">
        <v>1451</v>
      </c>
      <c r="O235" s="5" t="s">
        <v>633</v>
      </c>
      <c r="P235" s="5" t="s">
        <v>1168</v>
      </c>
      <c r="Q235" s="6">
        <v>12</v>
      </c>
      <c r="R235" s="6">
        <v>3</v>
      </c>
      <c r="S235" s="6">
        <v>3</v>
      </c>
      <c r="T235" s="6">
        <v>3</v>
      </c>
      <c r="U235" s="6">
        <v>3</v>
      </c>
      <c r="V235" s="6">
        <v>12</v>
      </c>
      <c r="W235" s="6">
        <v>3</v>
      </c>
      <c r="X235" s="6">
        <v>3</v>
      </c>
      <c r="Y235" s="6">
        <v>3</v>
      </c>
      <c r="Z235" s="6">
        <v>4</v>
      </c>
      <c r="AA235" s="6">
        <v>13</v>
      </c>
      <c r="AB235" s="21">
        <f t="shared" si="26"/>
        <v>1.0833333333333333</v>
      </c>
      <c r="AC235" s="23">
        <f t="shared" si="23"/>
        <v>1</v>
      </c>
      <c r="AD235" s="34">
        <v>1</v>
      </c>
      <c r="AE235" s="34">
        <v>100</v>
      </c>
      <c r="AF235" s="35" t="str">
        <f>REPT("|",Tabla13[[#This Row],[Columna2]])</f>
        <v>||||||||||||||||||||||||||||||||||||||||||||||||||||||||||||||||||||||||||||||||||||||||||||||||||||</v>
      </c>
      <c r="AG235" s="24" t="str">
        <f t="shared" si="24"/>
        <v>85% a 100%</v>
      </c>
      <c r="AH235" s="26" t="str">
        <f t="shared" si="25"/>
        <v>176811447000155</v>
      </c>
      <c r="AI235" s="6">
        <v>739164.85</v>
      </c>
      <c r="AJ235" s="6">
        <v>739164.85</v>
      </c>
      <c r="AK235" s="21">
        <f t="shared" si="28"/>
        <v>1</v>
      </c>
      <c r="AL235" s="33">
        <v>1</v>
      </c>
      <c r="AM235" s="33">
        <f>+Tabla13[[#This Row],[Columna3]]*$AZ$4</f>
        <v>100</v>
      </c>
      <c r="AN235" s="36" t="str">
        <f>REPT("|",Tabla13[[#This Row],[Columna4]])</f>
        <v>||||||||||||||||||||||||||||||||||||||||||||||||||||||||||||||||||||||||||||||||||||||||||||||||||||</v>
      </c>
      <c r="AO235" s="26" t="str">
        <f t="shared" si="27"/>
        <v>85% a 100%</v>
      </c>
      <c r="AP235" s="6">
        <v>93281.65</v>
      </c>
      <c r="AQ235" s="6">
        <v>93281.65</v>
      </c>
      <c r="AR235" s="5" t="s">
        <v>36</v>
      </c>
      <c r="AS235" s="5" t="s">
        <v>1259</v>
      </c>
      <c r="AT235" s="5" t="s">
        <v>60</v>
      </c>
      <c r="AU235" s="5" t="s">
        <v>2162</v>
      </c>
      <c r="AV235" s="5" t="s">
        <v>785</v>
      </c>
      <c r="AW235" s="5" t="s">
        <v>1387</v>
      </c>
      <c r="AX235" s="7">
        <v>44592.487557870401</v>
      </c>
      <c r="AY235" s="10"/>
    </row>
    <row r="236" spans="1:51" s="1" customFormat="1" ht="50" customHeight="1">
      <c r="A236" s="9">
        <v>2021</v>
      </c>
      <c r="B236" s="5" t="s">
        <v>2269</v>
      </c>
      <c r="C236" s="5" t="s">
        <v>2780</v>
      </c>
      <c r="D236" s="5" t="s">
        <v>1650</v>
      </c>
      <c r="E236" s="5" t="s">
        <v>2834</v>
      </c>
      <c r="F236" s="5" t="s">
        <v>2219</v>
      </c>
      <c r="G236" s="5" t="s">
        <v>739</v>
      </c>
      <c r="H236" s="29" t="s">
        <v>2770</v>
      </c>
      <c r="I236" s="5">
        <v>3</v>
      </c>
      <c r="J236" s="4">
        <v>7</v>
      </c>
      <c r="K236" s="5" t="s">
        <v>2274</v>
      </c>
      <c r="L236" s="5" t="s">
        <v>2775</v>
      </c>
      <c r="M236" s="4">
        <v>11</v>
      </c>
      <c r="N236" s="5" t="s">
        <v>2176</v>
      </c>
      <c r="O236" s="5" t="s">
        <v>218</v>
      </c>
      <c r="P236" s="5" t="s">
        <v>488</v>
      </c>
      <c r="Q236" s="6">
        <v>98</v>
      </c>
      <c r="R236" s="6">
        <v>25</v>
      </c>
      <c r="S236" s="6">
        <v>25</v>
      </c>
      <c r="T236" s="6">
        <v>25</v>
      </c>
      <c r="U236" s="6">
        <v>25</v>
      </c>
      <c r="V236" s="6">
        <v>100</v>
      </c>
      <c r="W236" s="6">
        <v>19.23</v>
      </c>
      <c r="X236" s="6">
        <v>24.08</v>
      </c>
      <c r="Y236" s="6">
        <v>24.8</v>
      </c>
      <c r="Z236" s="6">
        <v>30.81</v>
      </c>
      <c r="AA236" s="6">
        <v>98.92</v>
      </c>
      <c r="AB236" s="21">
        <f t="shared" si="26"/>
        <v>0.98919999999999997</v>
      </c>
      <c r="AC236" s="23">
        <f t="shared" si="23"/>
        <v>0.98919999999999997</v>
      </c>
      <c r="AD236" s="34">
        <v>0.98919999999999997</v>
      </c>
      <c r="AE236" s="34">
        <v>98.92</v>
      </c>
      <c r="AF236" s="35" t="str">
        <f>REPT("|",Tabla13[[#This Row],[Columna2]])</f>
        <v>||||||||||||||||||||||||||||||||||||||||||||||||||||||||||||||||||||||||||||||||||||||||||||||||||</v>
      </c>
      <c r="AG236" s="24" t="str">
        <f t="shared" si="24"/>
        <v>85% a 100%</v>
      </c>
      <c r="AH236" s="26" t="str">
        <f t="shared" si="25"/>
        <v>206000201000101</v>
      </c>
      <c r="AI236" s="6">
        <v>11573879.220000001</v>
      </c>
      <c r="AJ236" s="6">
        <v>11478429</v>
      </c>
      <c r="AK236" s="21">
        <f t="shared" si="28"/>
        <v>0.99175296214988484</v>
      </c>
      <c r="AL236" s="33">
        <v>0.99175296214988484</v>
      </c>
      <c r="AM236" s="33">
        <f>+Tabla13[[#This Row],[Columna3]]*$AZ$4</f>
        <v>99.175296214988478</v>
      </c>
      <c r="AN236" s="36" t="str">
        <f>REPT("|",Tabla13[[#This Row],[Columna4]])</f>
        <v>|||||||||||||||||||||||||||||||||||||||||||||||||||||||||||||||||||||||||||||||||||||||||||||||||||</v>
      </c>
      <c r="AO236" s="26" t="str">
        <f t="shared" si="27"/>
        <v>85% a 100%</v>
      </c>
      <c r="AP236" s="6">
        <v>11573879.220000001</v>
      </c>
      <c r="AQ236" s="6">
        <v>11478429</v>
      </c>
      <c r="AR236" s="5" t="s">
        <v>773</v>
      </c>
      <c r="AS236" s="5" t="s">
        <v>773</v>
      </c>
      <c r="AT236" s="5" t="s">
        <v>276</v>
      </c>
      <c r="AU236" s="5" t="s">
        <v>1038</v>
      </c>
      <c r="AV236" s="5" t="s">
        <v>732</v>
      </c>
      <c r="AW236" s="5" t="s">
        <v>732</v>
      </c>
      <c r="AX236" s="7">
        <v>44592.588657407403</v>
      </c>
      <c r="AY236" s="10"/>
    </row>
    <row r="237" spans="1:51" s="1" customFormat="1" ht="50" customHeight="1">
      <c r="A237" s="9">
        <v>2021</v>
      </c>
      <c r="B237" s="5" t="s">
        <v>2269</v>
      </c>
      <c r="C237" s="5" t="s">
        <v>2780</v>
      </c>
      <c r="D237" s="5" t="s">
        <v>1650</v>
      </c>
      <c r="E237" s="5" t="s">
        <v>2834</v>
      </c>
      <c r="F237" s="5" t="s">
        <v>1631</v>
      </c>
      <c r="G237" s="5" t="s">
        <v>1586</v>
      </c>
      <c r="H237" s="29" t="s">
        <v>2771</v>
      </c>
      <c r="I237" s="5">
        <v>1</v>
      </c>
      <c r="J237" s="4">
        <v>3</v>
      </c>
      <c r="K237" s="5" t="s">
        <v>2229</v>
      </c>
      <c r="L237" s="5" t="s">
        <v>2775</v>
      </c>
      <c r="M237" s="4">
        <v>11</v>
      </c>
      <c r="N237" s="5" t="s">
        <v>2176</v>
      </c>
      <c r="O237" s="5" t="s">
        <v>1636</v>
      </c>
      <c r="P237" s="5" t="s">
        <v>314</v>
      </c>
      <c r="Q237" s="6">
        <v>85</v>
      </c>
      <c r="R237" s="6">
        <v>10</v>
      </c>
      <c r="S237" s="6">
        <v>20</v>
      </c>
      <c r="T237" s="6">
        <v>30</v>
      </c>
      <c r="U237" s="6">
        <v>40</v>
      </c>
      <c r="V237" s="6">
        <v>100</v>
      </c>
      <c r="W237" s="6">
        <v>6.19</v>
      </c>
      <c r="X237" s="6">
        <v>17.98</v>
      </c>
      <c r="Y237" s="6">
        <v>16.760000000000002</v>
      </c>
      <c r="Z237" s="6">
        <v>55.61</v>
      </c>
      <c r="AA237" s="6">
        <v>96.54</v>
      </c>
      <c r="AB237" s="21">
        <f t="shared" si="26"/>
        <v>0.96540000000000004</v>
      </c>
      <c r="AC237" s="23">
        <f t="shared" si="23"/>
        <v>0.96540000000000004</v>
      </c>
      <c r="AD237" s="34">
        <v>0.96540000000000004</v>
      </c>
      <c r="AE237" s="34">
        <v>96.54</v>
      </c>
      <c r="AF237" s="35" t="str">
        <f>REPT("|",Tabla13[[#This Row],[Columna2]])</f>
        <v>||||||||||||||||||||||||||||||||||||||||||||||||||||||||||||||||||||||||||||||||||||||||||||||||</v>
      </c>
      <c r="AG237" s="24" t="str">
        <f t="shared" si="24"/>
        <v>85% a 100%</v>
      </c>
      <c r="AH237" s="26" t="str">
        <f t="shared" si="25"/>
        <v>206000201000155</v>
      </c>
      <c r="AI237" s="6">
        <v>1135716.51</v>
      </c>
      <c r="AJ237" s="6">
        <v>1096461.76</v>
      </c>
      <c r="AK237" s="21">
        <f t="shared" si="28"/>
        <v>0.96543613687538976</v>
      </c>
      <c r="AL237" s="33">
        <v>0.96543613687538976</v>
      </c>
      <c r="AM237" s="33">
        <f>+Tabla13[[#This Row],[Columna3]]*$AZ$4</f>
        <v>96.543613687538979</v>
      </c>
      <c r="AN237" s="36" t="str">
        <f>REPT("|",Tabla13[[#This Row],[Columna4]])</f>
        <v>||||||||||||||||||||||||||||||||||||||||||||||||||||||||||||||||||||||||||||||||||||||||||||||||</v>
      </c>
      <c r="AO237" s="26" t="str">
        <f t="shared" si="27"/>
        <v>85% a 100%</v>
      </c>
      <c r="AP237" s="6">
        <v>1135716.51</v>
      </c>
      <c r="AQ237" s="6">
        <v>1096461.7600000002</v>
      </c>
      <c r="AR237" s="5" t="s">
        <v>57</v>
      </c>
      <c r="AS237" s="5" t="s">
        <v>57</v>
      </c>
      <c r="AT237" s="5" t="s">
        <v>57</v>
      </c>
      <c r="AU237" s="5" t="s">
        <v>2628</v>
      </c>
      <c r="AV237" s="5" t="s">
        <v>732</v>
      </c>
      <c r="AW237" s="5" t="s">
        <v>732</v>
      </c>
      <c r="AX237" s="7">
        <v>44592.590925925899</v>
      </c>
      <c r="AY237" s="10"/>
    </row>
    <row r="238" spans="1:51" s="1" customFormat="1" ht="50" customHeight="1">
      <c r="A238" s="9">
        <v>2021</v>
      </c>
      <c r="B238" s="5" t="s">
        <v>2269</v>
      </c>
      <c r="C238" s="5" t="s">
        <v>2780</v>
      </c>
      <c r="D238" s="5" t="s">
        <v>1650</v>
      </c>
      <c r="E238" s="5" t="s">
        <v>2834</v>
      </c>
      <c r="F238" s="5" t="s">
        <v>507</v>
      </c>
      <c r="G238" s="5" t="s">
        <v>20</v>
      </c>
      <c r="H238" s="29" t="s">
        <v>2771</v>
      </c>
      <c r="I238" s="5">
        <v>1</v>
      </c>
      <c r="J238" s="4">
        <v>3</v>
      </c>
      <c r="K238" s="5" t="s">
        <v>2229</v>
      </c>
      <c r="L238" s="5" t="s">
        <v>2775</v>
      </c>
      <c r="M238" s="4">
        <v>11</v>
      </c>
      <c r="N238" s="5" t="s">
        <v>2176</v>
      </c>
      <c r="O238" s="5" t="s">
        <v>2376</v>
      </c>
      <c r="P238" s="5" t="s">
        <v>314</v>
      </c>
      <c r="Q238" s="6">
        <v>100</v>
      </c>
      <c r="R238" s="6">
        <v>5</v>
      </c>
      <c r="S238" s="6">
        <v>20</v>
      </c>
      <c r="T238" s="6">
        <v>25</v>
      </c>
      <c r="U238" s="6">
        <v>50</v>
      </c>
      <c r="V238" s="6">
        <v>100</v>
      </c>
      <c r="W238" s="6">
        <v>1.79</v>
      </c>
      <c r="X238" s="6">
        <v>1.99</v>
      </c>
      <c r="Y238" s="6">
        <v>28.9</v>
      </c>
      <c r="Z238" s="6">
        <v>63.94</v>
      </c>
      <c r="AA238" s="6">
        <v>96.62</v>
      </c>
      <c r="AB238" s="21">
        <f t="shared" si="26"/>
        <v>0.96620000000000006</v>
      </c>
      <c r="AC238" s="23">
        <f t="shared" si="23"/>
        <v>0.96620000000000006</v>
      </c>
      <c r="AD238" s="34">
        <v>0.96620000000000006</v>
      </c>
      <c r="AE238" s="34">
        <v>96.62</v>
      </c>
      <c r="AF238" s="35" t="str">
        <f>REPT("|",Tabla13[[#This Row],[Columna2]])</f>
        <v>||||||||||||||||||||||||||||||||||||||||||||||||||||||||||||||||||||||||||||||||||||||||||||||||</v>
      </c>
      <c r="AG238" s="24" t="str">
        <f t="shared" si="24"/>
        <v>85% a 100%</v>
      </c>
      <c r="AH238" s="26" t="str">
        <f t="shared" si="25"/>
        <v>206000201000156</v>
      </c>
      <c r="AI238" s="6">
        <v>23960.05</v>
      </c>
      <c r="AJ238" s="6">
        <v>23149.56</v>
      </c>
      <c r="AK238" s="21">
        <f t="shared" si="28"/>
        <v>0.9661732759322289</v>
      </c>
      <c r="AL238" s="33">
        <v>0.9661732759322289</v>
      </c>
      <c r="AM238" s="33">
        <f>+Tabla13[[#This Row],[Columna3]]*$AZ$4</f>
        <v>96.617327593222896</v>
      </c>
      <c r="AN238" s="36" t="str">
        <f>REPT("|",Tabla13[[#This Row],[Columna4]])</f>
        <v>||||||||||||||||||||||||||||||||||||||||||||||||||||||||||||||||||||||||||||||||||||||||||||||||</v>
      </c>
      <c r="AO238" s="26" t="str">
        <f t="shared" si="27"/>
        <v>85% a 100%</v>
      </c>
      <c r="AP238" s="6">
        <v>23960.050000000003</v>
      </c>
      <c r="AQ238" s="6">
        <v>23149.56</v>
      </c>
      <c r="AR238" s="5" t="s">
        <v>57</v>
      </c>
      <c r="AS238" s="5" t="s">
        <v>57</v>
      </c>
      <c r="AT238" s="5" t="s">
        <v>57</v>
      </c>
      <c r="AU238" s="5" t="s">
        <v>875</v>
      </c>
      <c r="AV238" s="5" t="s">
        <v>732</v>
      </c>
      <c r="AW238" s="5" t="s">
        <v>732</v>
      </c>
      <c r="AX238" s="7">
        <v>44592.5921759259</v>
      </c>
      <c r="AY238" s="10"/>
    </row>
    <row r="239" spans="1:51" s="1" customFormat="1" ht="50" customHeight="1">
      <c r="A239" s="9">
        <v>2021</v>
      </c>
      <c r="B239" s="5" t="s">
        <v>2269</v>
      </c>
      <c r="C239" s="5" t="s">
        <v>2780</v>
      </c>
      <c r="D239" s="5" t="s">
        <v>1650</v>
      </c>
      <c r="E239" s="5" t="s">
        <v>2834</v>
      </c>
      <c r="F239" s="5" t="s">
        <v>2029</v>
      </c>
      <c r="G239" s="5" t="s">
        <v>1956</v>
      </c>
      <c r="H239" s="29" t="s">
        <v>2771</v>
      </c>
      <c r="I239" s="5">
        <v>1</v>
      </c>
      <c r="J239" s="4">
        <v>3</v>
      </c>
      <c r="K239" s="5" t="s">
        <v>2229</v>
      </c>
      <c r="L239" s="5" t="s">
        <v>2775</v>
      </c>
      <c r="M239" s="4">
        <v>11</v>
      </c>
      <c r="N239" s="5" t="s">
        <v>2176</v>
      </c>
      <c r="O239" s="5" t="s">
        <v>222</v>
      </c>
      <c r="P239" s="5" t="s">
        <v>314</v>
      </c>
      <c r="Q239" s="6">
        <v>92</v>
      </c>
      <c r="R239" s="6">
        <v>5</v>
      </c>
      <c r="S239" s="6">
        <v>20</v>
      </c>
      <c r="T239" s="6">
        <v>25</v>
      </c>
      <c r="U239" s="6">
        <v>50</v>
      </c>
      <c r="V239" s="6">
        <v>100</v>
      </c>
      <c r="W239" s="6">
        <v>3.95</v>
      </c>
      <c r="X239" s="6">
        <v>19.36</v>
      </c>
      <c r="Y239" s="6">
        <v>20.12</v>
      </c>
      <c r="Z239" s="6">
        <v>54.25</v>
      </c>
      <c r="AA239" s="6">
        <v>97.68</v>
      </c>
      <c r="AB239" s="21">
        <f t="shared" si="26"/>
        <v>0.97680000000000011</v>
      </c>
      <c r="AC239" s="23">
        <f t="shared" si="23"/>
        <v>0.97680000000000011</v>
      </c>
      <c r="AD239" s="34">
        <v>0.97680000000000011</v>
      </c>
      <c r="AE239" s="34">
        <v>97.68</v>
      </c>
      <c r="AF239" s="35" t="str">
        <f>REPT("|",Tabla13[[#This Row],[Columna2]])</f>
        <v>|||||||||||||||||||||||||||||||||||||||||||||||||||||||||||||||||||||||||||||||||||||||||||||||||</v>
      </c>
      <c r="AG239" s="24" t="str">
        <f t="shared" si="24"/>
        <v>85% a 100%</v>
      </c>
      <c r="AH239" s="26" t="str">
        <f t="shared" si="25"/>
        <v>206000201000157</v>
      </c>
      <c r="AI239" s="6">
        <v>171777.82</v>
      </c>
      <c r="AJ239" s="6">
        <v>167799.81</v>
      </c>
      <c r="AK239" s="21">
        <f t="shared" si="28"/>
        <v>0.9768421208279392</v>
      </c>
      <c r="AL239" s="33">
        <v>0.9768421208279392</v>
      </c>
      <c r="AM239" s="33">
        <f>+Tabla13[[#This Row],[Columna3]]*$AZ$4</f>
        <v>97.68421208279392</v>
      </c>
      <c r="AN239" s="36" t="str">
        <f>REPT("|",Tabla13[[#This Row],[Columna4]])</f>
        <v>|||||||||||||||||||||||||||||||||||||||||||||||||||||||||||||||||||||||||||||||||||||||||||||||||</v>
      </c>
      <c r="AO239" s="26" t="str">
        <f t="shared" si="27"/>
        <v>85% a 100%</v>
      </c>
      <c r="AP239" s="6">
        <v>171777.82</v>
      </c>
      <c r="AQ239" s="6">
        <v>167799.81</v>
      </c>
      <c r="AR239" s="5" t="s">
        <v>57</v>
      </c>
      <c r="AS239" s="5" t="s">
        <v>57</v>
      </c>
      <c r="AT239" s="5" t="s">
        <v>57</v>
      </c>
      <c r="AU239" s="5" t="s">
        <v>384</v>
      </c>
      <c r="AV239" s="5" t="s">
        <v>732</v>
      </c>
      <c r="AW239" s="5" t="s">
        <v>732</v>
      </c>
      <c r="AX239" s="7">
        <v>44592.5930324074</v>
      </c>
      <c r="AY239" s="10"/>
    </row>
    <row r="240" spans="1:51" s="1" customFormat="1" ht="50" customHeight="1">
      <c r="A240" s="9">
        <v>2021</v>
      </c>
      <c r="B240" s="5" t="s">
        <v>1869</v>
      </c>
      <c r="C240" s="5" t="s">
        <v>2778</v>
      </c>
      <c r="D240" s="5" t="s">
        <v>861</v>
      </c>
      <c r="E240" s="5" t="s">
        <v>2827</v>
      </c>
      <c r="F240" s="5" t="s">
        <v>2219</v>
      </c>
      <c r="G240" s="5" t="s">
        <v>739</v>
      </c>
      <c r="H240" s="29" t="s">
        <v>2770</v>
      </c>
      <c r="I240" s="5">
        <v>3</v>
      </c>
      <c r="J240" s="4">
        <v>7</v>
      </c>
      <c r="K240" s="5" t="s">
        <v>2274</v>
      </c>
      <c r="L240" s="5" t="s">
        <v>2776</v>
      </c>
      <c r="M240" s="4">
        <v>14</v>
      </c>
      <c r="N240" s="5" t="s">
        <v>2573</v>
      </c>
      <c r="O240" s="5" t="s">
        <v>218</v>
      </c>
      <c r="P240" s="5" t="s">
        <v>488</v>
      </c>
      <c r="Q240" s="6">
        <v>0</v>
      </c>
      <c r="R240" s="6">
        <v>25</v>
      </c>
      <c r="S240" s="6">
        <v>25</v>
      </c>
      <c r="T240" s="6">
        <v>25</v>
      </c>
      <c r="U240" s="6">
        <v>25</v>
      </c>
      <c r="V240" s="6">
        <v>100</v>
      </c>
      <c r="W240" s="6">
        <v>25</v>
      </c>
      <c r="X240" s="6">
        <v>25</v>
      </c>
      <c r="Y240" s="6">
        <v>25</v>
      </c>
      <c r="Z240" s="6">
        <v>25</v>
      </c>
      <c r="AA240" s="6">
        <v>100</v>
      </c>
      <c r="AB240" s="21">
        <f t="shared" si="26"/>
        <v>1</v>
      </c>
      <c r="AC240" s="23">
        <f t="shared" si="23"/>
        <v>1</v>
      </c>
      <c r="AD240" s="34">
        <v>1</v>
      </c>
      <c r="AE240" s="34">
        <v>100</v>
      </c>
      <c r="AF240" s="35" t="str">
        <f>REPT("|",Tabla13[[#This Row],[Columna2]])</f>
        <v>||||||||||||||||||||||||||||||||||||||||||||||||||||||||||||||||||||||||||||||||||||||||||||||||||||</v>
      </c>
      <c r="AG240" s="24" t="str">
        <f t="shared" si="24"/>
        <v>85% a 100%</v>
      </c>
      <c r="AH240" s="26" t="str">
        <f t="shared" si="25"/>
        <v>176806133000101</v>
      </c>
      <c r="AI240" s="6">
        <v>70137858.489999995</v>
      </c>
      <c r="AJ240" s="6">
        <v>66786922.840000004</v>
      </c>
      <c r="AK240" s="21">
        <f t="shared" si="28"/>
        <v>0.95222358192647472</v>
      </c>
      <c r="AL240" s="33">
        <v>0.95222358192647472</v>
      </c>
      <c r="AM240" s="33">
        <f>+Tabla13[[#This Row],[Columna3]]*$AZ$4</f>
        <v>95.222358192647476</v>
      </c>
      <c r="AN240" s="36" t="str">
        <f>REPT("|",Tabla13[[#This Row],[Columna4]])</f>
        <v>|||||||||||||||||||||||||||||||||||||||||||||||||||||||||||||||||||||||||||||||||||||||||||||||</v>
      </c>
      <c r="AO240" s="26" t="str">
        <f t="shared" si="27"/>
        <v>85% a 100%</v>
      </c>
      <c r="AP240" s="6">
        <v>70137858.489999995</v>
      </c>
      <c r="AQ240" s="6">
        <v>66786922.840000026</v>
      </c>
      <c r="AR240" s="5" t="s">
        <v>2484</v>
      </c>
      <c r="AS240" s="5" t="s">
        <v>2484</v>
      </c>
      <c r="AT240" s="5" t="s">
        <v>2484</v>
      </c>
      <c r="AU240" s="5" t="s">
        <v>2484</v>
      </c>
      <c r="AV240" s="5" t="s">
        <v>288</v>
      </c>
      <c r="AW240" s="5" t="s">
        <v>4</v>
      </c>
      <c r="AX240" s="7">
        <v>44589.5143634259</v>
      </c>
      <c r="AY240" s="10"/>
    </row>
    <row r="241" spans="1:51" s="1" customFormat="1" ht="50" customHeight="1">
      <c r="A241" s="9">
        <v>2021</v>
      </c>
      <c r="B241" s="5" t="s">
        <v>1869</v>
      </c>
      <c r="C241" s="5" t="s">
        <v>2778</v>
      </c>
      <c r="D241" s="5" t="s">
        <v>861</v>
      </c>
      <c r="E241" s="5" t="s">
        <v>2827</v>
      </c>
      <c r="F241" s="5" t="s">
        <v>1394</v>
      </c>
      <c r="G241" s="5" t="s">
        <v>2334</v>
      </c>
      <c r="H241" s="29" t="s">
        <v>2771</v>
      </c>
      <c r="I241" s="5">
        <v>1</v>
      </c>
      <c r="J241" s="4">
        <v>1</v>
      </c>
      <c r="K241" s="5" t="s">
        <v>55</v>
      </c>
      <c r="L241" s="5" t="s">
        <v>2774</v>
      </c>
      <c r="M241" s="4">
        <v>9</v>
      </c>
      <c r="N241" s="5" t="s">
        <v>1967</v>
      </c>
      <c r="O241" s="5" t="s">
        <v>2508</v>
      </c>
      <c r="P241" s="5" t="s">
        <v>2221</v>
      </c>
      <c r="Q241" s="6">
        <v>0</v>
      </c>
      <c r="R241" s="6">
        <v>301890</v>
      </c>
      <c r="S241" s="6">
        <v>301890</v>
      </c>
      <c r="T241" s="6">
        <v>301890</v>
      </c>
      <c r="U241" s="6">
        <v>301890</v>
      </c>
      <c r="V241" s="6">
        <v>1207560</v>
      </c>
      <c r="W241" s="6">
        <v>301890</v>
      </c>
      <c r="X241" s="6">
        <v>328143</v>
      </c>
      <c r="Y241" s="6">
        <v>304437</v>
      </c>
      <c r="Z241" s="6">
        <v>341729</v>
      </c>
      <c r="AA241" s="6">
        <v>1276199</v>
      </c>
      <c r="AB241" s="21">
        <f t="shared" si="26"/>
        <v>1.0568410679386531</v>
      </c>
      <c r="AC241" s="23">
        <f t="shared" si="23"/>
        <v>1</v>
      </c>
      <c r="AD241" s="34">
        <v>1</v>
      </c>
      <c r="AE241" s="34">
        <v>100</v>
      </c>
      <c r="AF241" s="35" t="str">
        <f>REPT("|",Tabla13[[#This Row],[Columna2]])</f>
        <v>||||||||||||||||||||||||||||||||||||||||||||||||||||||||||||||||||||||||||||||||||||||||||||||||||||</v>
      </c>
      <c r="AG241" s="24" t="str">
        <f t="shared" si="24"/>
        <v>85% a 100%</v>
      </c>
      <c r="AH241" s="26" t="str">
        <f t="shared" si="25"/>
        <v>176806133000191</v>
      </c>
      <c r="AI241" s="6">
        <v>1262819479.9100001</v>
      </c>
      <c r="AJ241" s="6">
        <v>1262819479.9100001</v>
      </c>
      <c r="AK241" s="21">
        <f t="shared" si="28"/>
        <v>1</v>
      </c>
      <c r="AL241" s="33">
        <v>1</v>
      </c>
      <c r="AM241" s="33">
        <f>+Tabla13[[#This Row],[Columna3]]*$AZ$4</f>
        <v>100</v>
      </c>
      <c r="AN241" s="36" t="str">
        <f>REPT("|",Tabla13[[#This Row],[Columna4]])</f>
        <v>||||||||||||||||||||||||||||||||||||||||||||||||||||||||||||||||||||||||||||||||||||||||||||||||||||</v>
      </c>
      <c r="AO241" s="26" t="str">
        <f t="shared" si="27"/>
        <v>85% a 100%</v>
      </c>
      <c r="AP241" s="6">
        <v>1262819479.9100001</v>
      </c>
      <c r="AQ241" s="6">
        <v>1262819479.9100001</v>
      </c>
      <c r="AR241" s="5" t="s">
        <v>1076</v>
      </c>
      <c r="AS241" s="5" t="s">
        <v>1637</v>
      </c>
      <c r="AT241" s="5" t="s">
        <v>209</v>
      </c>
      <c r="AU241" s="5" t="s">
        <v>1899</v>
      </c>
      <c r="AV241" s="5" t="s">
        <v>288</v>
      </c>
      <c r="AW241" s="5" t="s">
        <v>4</v>
      </c>
      <c r="AX241" s="7">
        <v>44591.769814814797</v>
      </c>
      <c r="AY241" s="10"/>
    </row>
    <row r="242" spans="1:51" s="1" customFormat="1" ht="50" customHeight="1">
      <c r="A242" s="9">
        <v>2021</v>
      </c>
      <c r="B242" s="5" t="s">
        <v>130</v>
      </c>
      <c r="C242" s="5" t="s">
        <v>2783</v>
      </c>
      <c r="D242" s="5" t="s">
        <v>1757</v>
      </c>
      <c r="E242" s="5" t="s">
        <v>2827</v>
      </c>
      <c r="F242" s="5" t="s">
        <v>2219</v>
      </c>
      <c r="G242" s="5" t="s">
        <v>739</v>
      </c>
      <c r="H242" s="29" t="s">
        <v>2770</v>
      </c>
      <c r="I242" s="5">
        <v>3</v>
      </c>
      <c r="J242" s="4">
        <v>7</v>
      </c>
      <c r="K242" s="5" t="s">
        <v>2274</v>
      </c>
      <c r="L242" s="5" t="s">
        <v>2776</v>
      </c>
      <c r="M242" s="4">
        <v>14</v>
      </c>
      <c r="N242" s="5" t="s">
        <v>2573</v>
      </c>
      <c r="O242" s="5" t="s">
        <v>706</v>
      </c>
      <c r="P242" s="5" t="s">
        <v>314</v>
      </c>
      <c r="Q242" s="6">
        <v>0</v>
      </c>
      <c r="R242" s="6">
        <v>25</v>
      </c>
      <c r="S242" s="6">
        <v>25</v>
      </c>
      <c r="T242" s="6">
        <v>25</v>
      </c>
      <c r="U242" s="6">
        <v>25</v>
      </c>
      <c r="V242" s="6">
        <v>100</v>
      </c>
      <c r="W242" s="6">
        <v>25</v>
      </c>
      <c r="X242" s="6">
        <v>25</v>
      </c>
      <c r="Y242" s="6">
        <v>25</v>
      </c>
      <c r="Z242" s="6">
        <v>25</v>
      </c>
      <c r="AA242" s="6">
        <v>100</v>
      </c>
      <c r="AB242" s="21">
        <f t="shared" si="26"/>
        <v>1</v>
      </c>
      <c r="AC242" s="23">
        <f t="shared" si="23"/>
        <v>1</v>
      </c>
      <c r="AD242" s="34">
        <v>1</v>
      </c>
      <c r="AE242" s="34">
        <v>100</v>
      </c>
      <c r="AF242" s="35" t="str">
        <f>REPT("|",Tabla13[[#This Row],[Columna2]])</f>
        <v>||||||||||||||||||||||||||||||||||||||||||||||||||||||||||||||||||||||||||||||||||||||||||||||||||||</v>
      </c>
      <c r="AG242" s="24" t="str">
        <f t="shared" si="24"/>
        <v>85% a 100%</v>
      </c>
      <c r="AH242" s="26" t="str">
        <f t="shared" si="25"/>
        <v>176000031000101</v>
      </c>
      <c r="AI242" s="6">
        <v>31500103.219999999</v>
      </c>
      <c r="AJ242" s="6">
        <v>27103213.23</v>
      </c>
      <c r="AK242" s="21">
        <f t="shared" si="28"/>
        <v>0.86041664818392305</v>
      </c>
      <c r="AL242" s="33">
        <v>0.86041664818392305</v>
      </c>
      <c r="AM242" s="33">
        <f>+Tabla13[[#This Row],[Columna3]]*$AZ$4</f>
        <v>86.041664818392306</v>
      </c>
      <c r="AN242" s="36" t="str">
        <f>REPT("|",Tabla13[[#This Row],[Columna4]])</f>
        <v>||||||||||||||||||||||||||||||||||||||||||||||||||||||||||||||||||||||||||||||||||||||</v>
      </c>
      <c r="AO242" s="26" t="str">
        <f t="shared" si="27"/>
        <v>85% a 100%</v>
      </c>
      <c r="AP242" s="6">
        <v>31500103.220000003</v>
      </c>
      <c r="AQ242" s="6">
        <v>27103213.23</v>
      </c>
      <c r="AR242" s="5" t="s">
        <v>2517</v>
      </c>
      <c r="AS242" s="5" t="s">
        <v>2517</v>
      </c>
      <c r="AT242" s="5" t="s">
        <v>2517</v>
      </c>
      <c r="AU242" s="5" t="s">
        <v>2347</v>
      </c>
      <c r="AV242" s="5" t="s">
        <v>204</v>
      </c>
      <c r="AW242" s="5" t="s">
        <v>3</v>
      </c>
      <c r="AX242" s="7">
        <v>44581.623611111099</v>
      </c>
      <c r="AY242" s="10"/>
    </row>
    <row r="243" spans="1:51" s="1" customFormat="1" ht="50" customHeight="1">
      <c r="A243" s="9">
        <v>2021</v>
      </c>
      <c r="B243" s="5" t="s">
        <v>2654</v>
      </c>
      <c r="C243" s="5" t="s">
        <v>2782</v>
      </c>
      <c r="D243" s="5" t="s">
        <v>1184</v>
      </c>
      <c r="E243" s="5" t="s">
        <v>2827</v>
      </c>
      <c r="F243" s="5" t="s">
        <v>2219</v>
      </c>
      <c r="G243" s="5" t="s">
        <v>739</v>
      </c>
      <c r="H243" s="29" t="s">
        <v>2770</v>
      </c>
      <c r="I243" s="5">
        <v>3</v>
      </c>
      <c r="J243" s="4">
        <v>7</v>
      </c>
      <c r="K243" s="5" t="s">
        <v>2274</v>
      </c>
      <c r="L243" s="5" t="s">
        <v>2776</v>
      </c>
      <c r="M243" s="4">
        <v>14</v>
      </c>
      <c r="N243" s="5" t="s">
        <v>2573</v>
      </c>
      <c r="O243" s="5" t="s">
        <v>706</v>
      </c>
      <c r="P243" s="5" t="s">
        <v>314</v>
      </c>
      <c r="Q243" s="6">
        <v>94.97</v>
      </c>
      <c r="R243" s="6">
        <v>25</v>
      </c>
      <c r="S243" s="6">
        <v>25</v>
      </c>
      <c r="T243" s="6">
        <v>25</v>
      </c>
      <c r="U243" s="6">
        <v>25</v>
      </c>
      <c r="V243" s="6">
        <v>100</v>
      </c>
      <c r="W243" s="6">
        <v>25</v>
      </c>
      <c r="X243" s="6">
        <v>25</v>
      </c>
      <c r="Y243" s="6">
        <v>25</v>
      </c>
      <c r="Z243" s="6">
        <v>25</v>
      </c>
      <c r="AA243" s="6">
        <v>100</v>
      </c>
      <c r="AB243" s="21">
        <f t="shared" si="26"/>
        <v>1</v>
      </c>
      <c r="AC243" s="23">
        <f t="shared" si="23"/>
        <v>1</v>
      </c>
      <c r="AD243" s="34">
        <v>1</v>
      </c>
      <c r="AE243" s="34">
        <v>100</v>
      </c>
      <c r="AF243" s="35" t="str">
        <f>REPT("|",Tabla13[[#This Row],[Columna2]])</f>
        <v>||||||||||||||||||||||||||||||||||||||||||||||||||||||||||||||||||||||||||||||||||||||||||||||||||||</v>
      </c>
      <c r="AG243" s="24" t="str">
        <f t="shared" si="24"/>
        <v>85% a 100%</v>
      </c>
      <c r="AH243" s="26" t="str">
        <f t="shared" si="25"/>
        <v>176000228000101</v>
      </c>
      <c r="AI243" s="6">
        <v>5648963.8600000003</v>
      </c>
      <c r="AJ243" s="6">
        <v>5402745.2199999997</v>
      </c>
      <c r="AK243" s="21">
        <f t="shared" si="28"/>
        <v>0.9564134864194368</v>
      </c>
      <c r="AL243" s="33">
        <v>0.9564134864194368</v>
      </c>
      <c r="AM243" s="33">
        <f>+Tabla13[[#This Row],[Columna3]]*$AZ$4</f>
        <v>95.641348641943679</v>
      </c>
      <c r="AN243" s="36" t="str">
        <f>REPT("|",Tabla13[[#This Row],[Columna4]])</f>
        <v>|||||||||||||||||||||||||||||||||||||||||||||||||||||||||||||||||||||||||||||||||||||||||||||||</v>
      </c>
      <c r="AO243" s="26" t="str">
        <f t="shared" si="27"/>
        <v>85% a 100%</v>
      </c>
      <c r="AP243" s="6">
        <v>5648963.8600000013</v>
      </c>
      <c r="AQ243" s="6">
        <v>5402745.2200000007</v>
      </c>
      <c r="AR243" s="5" t="s">
        <v>1927</v>
      </c>
      <c r="AS243" s="5" t="s">
        <v>480</v>
      </c>
      <c r="AT243" s="5" t="s">
        <v>2483</v>
      </c>
      <c r="AU243" s="5" t="s">
        <v>1419</v>
      </c>
      <c r="AV243" s="5" t="s">
        <v>2710</v>
      </c>
      <c r="AW243" s="5" t="s">
        <v>2159</v>
      </c>
      <c r="AX243" s="7">
        <v>44590.914583333302</v>
      </c>
      <c r="AY243" s="10"/>
    </row>
    <row r="244" spans="1:51" s="1" customFormat="1" ht="50" customHeight="1">
      <c r="A244" s="9">
        <v>2021</v>
      </c>
      <c r="B244" s="5" t="s">
        <v>2654</v>
      </c>
      <c r="C244" s="5" t="s">
        <v>2782</v>
      </c>
      <c r="D244" s="5" t="s">
        <v>1184</v>
      </c>
      <c r="E244" s="5" t="s">
        <v>2827</v>
      </c>
      <c r="F244" s="5" t="s">
        <v>1631</v>
      </c>
      <c r="G244" s="5" t="s">
        <v>291</v>
      </c>
      <c r="H244" s="29" t="s">
        <v>2771</v>
      </c>
      <c r="I244" s="5">
        <v>3</v>
      </c>
      <c r="J244" s="4">
        <v>7</v>
      </c>
      <c r="K244" s="5" t="s">
        <v>2274</v>
      </c>
      <c r="L244" s="5" t="s">
        <v>2776</v>
      </c>
      <c r="M244" s="4">
        <v>15</v>
      </c>
      <c r="N244" s="5" t="s">
        <v>409</v>
      </c>
      <c r="O244" s="5" t="s">
        <v>578</v>
      </c>
      <c r="P244" s="5" t="s">
        <v>314</v>
      </c>
      <c r="Q244" s="6">
        <v>90.07</v>
      </c>
      <c r="R244" s="6">
        <v>25</v>
      </c>
      <c r="S244" s="6">
        <v>25</v>
      </c>
      <c r="T244" s="6">
        <v>25</v>
      </c>
      <c r="U244" s="6">
        <v>25</v>
      </c>
      <c r="V244" s="6">
        <v>100</v>
      </c>
      <c r="W244" s="6">
        <v>22.92</v>
      </c>
      <c r="X244" s="6">
        <v>24.44</v>
      </c>
      <c r="Y244" s="6">
        <v>24</v>
      </c>
      <c r="Z244" s="6">
        <v>23.29</v>
      </c>
      <c r="AA244" s="6">
        <v>94.65</v>
      </c>
      <c r="AB244" s="21">
        <f t="shared" si="26"/>
        <v>0.94650000000000001</v>
      </c>
      <c r="AC244" s="23">
        <f t="shared" si="23"/>
        <v>0.94650000000000001</v>
      </c>
      <c r="AD244" s="34">
        <v>0.94650000000000001</v>
      </c>
      <c r="AE244" s="34">
        <v>94.65</v>
      </c>
      <c r="AF244" s="35" t="str">
        <f>REPT("|",Tabla13[[#This Row],[Columna2]])</f>
        <v>||||||||||||||||||||||||||||||||||||||||||||||||||||||||||||||||||||||||||||||||||||||||||||||</v>
      </c>
      <c r="AG244" s="24" t="str">
        <f t="shared" si="24"/>
        <v>85% a 100%</v>
      </c>
      <c r="AH244" s="26" t="str">
        <f t="shared" si="25"/>
        <v>176000228000155</v>
      </c>
      <c r="AI244" s="6">
        <v>20312974.02</v>
      </c>
      <c r="AJ244" s="6">
        <v>16110463.970000001</v>
      </c>
      <c r="AK244" s="21">
        <f t="shared" si="28"/>
        <v>0.79311202555262272</v>
      </c>
      <c r="AL244" s="33">
        <v>0.79311202555262272</v>
      </c>
      <c r="AM244" s="33">
        <f>+Tabla13[[#This Row],[Columna3]]*$AZ$4</f>
        <v>79.31120255526227</v>
      </c>
      <c r="AN244" s="36" t="str">
        <f>REPT("|",Tabla13[[#This Row],[Columna4]])</f>
        <v>|||||||||||||||||||||||||||||||||||||||||||||||||||||||||||||||||||||||||||||||</v>
      </c>
      <c r="AO244" s="26" t="str">
        <f t="shared" si="27"/>
        <v>70% a 84,99%</v>
      </c>
      <c r="AP244" s="6">
        <v>20312974.02</v>
      </c>
      <c r="AQ244" s="6">
        <v>16110463.970000001</v>
      </c>
      <c r="AR244" s="5" t="s">
        <v>1705</v>
      </c>
      <c r="AS244" s="5" t="s">
        <v>737</v>
      </c>
      <c r="AT244" s="5" t="s">
        <v>779</v>
      </c>
      <c r="AU244" s="5" t="s">
        <v>185</v>
      </c>
      <c r="AV244" s="5" t="s">
        <v>2710</v>
      </c>
      <c r="AW244" s="5" t="s">
        <v>2159</v>
      </c>
      <c r="AX244" s="7">
        <v>44590.920856481498</v>
      </c>
      <c r="AY244" s="10"/>
    </row>
    <row r="245" spans="1:51" s="1" customFormat="1" ht="50" customHeight="1">
      <c r="A245" s="9">
        <v>2021</v>
      </c>
      <c r="B245" s="5" t="s">
        <v>33</v>
      </c>
      <c r="C245" s="5" t="s">
        <v>2782</v>
      </c>
      <c r="D245" s="5" t="s">
        <v>355</v>
      </c>
      <c r="E245" s="5" t="s">
        <v>2827</v>
      </c>
      <c r="F245" s="5" t="s">
        <v>2219</v>
      </c>
      <c r="G245" s="5" t="s">
        <v>739</v>
      </c>
      <c r="H245" s="29" t="s">
        <v>2770</v>
      </c>
      <c r="I245" s="5">
        <v>3</v>
      </c>
      <c r="J245" s="4">
        <v>7</v>
      </c>
      <c r="K245" s="5" t="s">
        <v>2274</v>
      </c>
      <c r="L245" s="5" t="s">
        <v>2776</v>
      </c>
      <c r="M245" s="4">
        <v>14</v>
      </c>
      <c r="N245" s="5" t="s">
        <v>2573</v>
      </c>
      <c r="O245" s="5" t="s">
        <v>706</v>
      </c>
      <c r="P245" s="5" t="s">
        <v>207</v>
      </c>
      <c r="Q245" s="6">
        <v>100</v>
      </c>
      <c r="R245" s="6">
        <v>25</v>
      </c>
      <c r="S245" s="6">
        <v>25</v>
      </c>
      <c r="T245" s="6">
        <v>25</v>
      </c>
      <c r="U245" s="6">
        <v>25</v>
      </c>
      <c r="V245" s="6">
        <v>100</v>
      </c>
      <c r="W245" s="6">
        <v>25</v>
      </c>
      <c r="X245" s="6">
        <v>25</v>
      </c>
      <c r="Y245" s="6">
        <v>25</v>
      </c>
      <c r="Z245" s="6">
        <v>25</v>
      </c>
      <c r="AA245" s="6">
        <v>100</v>
      </c>
      <c r="AB245" s="21">
        <f t="shared" si="26"/>
        <v>1</v>
      </c>
      <c r="AC245" s="23">
        <f t="shared" si="23"/>
        <v>1</v>
      </c>
      <c r="AD245" s="34">
        <v>1</v>
      </c>
      <c r="AE245" s="34">
        <v>100</v>
      </c>
      <c r="AF245" s="35" t="str">
        <f>REPT("|",Tabla13[[#This Row],[Columna2]])</f>
        <v>||||||||||||||||||||||||||||||||||||||||||||||||||||||||||||||||||||||||||||||||||||||||||||||||||||</v>
      </c>
      <c r="AG245" s="24" t="str">
        <f t="shared" si="24"/>
        <v>85% a 100%</v>
      </c>
      <c r="AH245" s="26" t="str">
        <f t="shared" si="25"/>
        <v>176802707000101</v>
      </c>
      <c r="AI245" s="6">
        <v>74378.31</v>
      </c>
      <c r="AJ245" s="6">
        <v>74317.64</v>
      </c>
      <c r="AK245" s="21">
        <f t="shared" si="28"/>
        <v>0.99918430520940849</v>
      </c>
      <c r="AL245" s="33">
        <v>0.99918430520940849</v>
      </c>
      <c r="AM245" s="33">
        <f>+Tabla13[[#This Row],[Columna3]]*$AZ$4</f>
        <v>99.918430520940845</v>
      </c>
      <c r="AN245" s="36" t="str">
        <f>REPT("|",Tabla13[[#This Row],[Columna4]])</f>
        <v>|||||||||||||||||||||||||||||||||||||||||||||||||||||||||||||||||||||||||||||||||||||||||||||||||||</v>
      </c>
      <c r="AO245" s="26" t="str">
        <f t="shared" si="27"/>
        <v>85% a 100%</v>
      </c>
      <c r="AP245" s="6">
        <v>74378.31</v>
      </c>
      <c r="AQ245" s="6">
        <v>74317.64</v>
      </c>
      <c r="AR245" s="5" t="s">
        <v>151</v>
      </c>
      <c r="AS245" s="5" t="s">
        <v>1907</v>
      </c>
      <c r="AT245" s="5" t="s">
        <v>1210</v>
      </c>
      <c r="AU245" s="5" t="s">
        <v>47</v>
      </c>
      <c r="AV245" s="5" t="s">
        <v>758</v>
      </c>
      <c r="AW245" s="5" t="s">
        <v>1855</v>
      </c>
      <c r="AX245" s="7">
        <v>44582.621597222198</v>
      </c>
      <c r="AY245" s="10"/>
    </row>
    <row r="246" spans="1:51" s="1" customFormat="1" ht="50" customHeight="1">
      <c r="A246" s="9">
        <v>2021</v>
      </c>
      <c r="B246" s="5" t="s">
        <v>33</v>
      </c>
      <c r="C246" s="5" t="s">
        <v>2782</v>
      </c>
      <c r="D246" s="5" t="s">
        <v>355</v>
      </c>
      <c r="E246" s="5" t="s">
        <v>2827</v>
      </c>
      <c r="F246" s="5" t="s">
        <v>1057</v>
      </c>
      <c r="G246" s="5" t="s">
        <v>180</v>
      </c>
      <c r="H246" s="29" t="s">
        <v>2771</v>
      </c>
      <c r="I246" s="5">
        <v>3</v>
      </c>
      <c r="J246" s="4">
        <v>9</v>
      </c>
      <c r="K246" s="5" t="s">
        <v>2067</v>
      </c>
      <c r="L246" s="5" t="s">
        <v>2776</v>
      </c>
      <c r="M246" s="4">
        <v>16</v>
      </c>
      <c r="N246" s="5" t="s">
        <v>1451</v>
      </c>
      <c r="O246" s="5" t="s">
        <v>1174</v>
      </c>
      <c r="P246" s="5" t="s">
        <v>314</v>
      </c>
      <c r="Q246" s="6">
        <v>100</v>
      </c>
      <c r="R246" s="6">
        <v>25</v>
      </c>
      <c r="S246" s="6">
        <v>25</v>
      </c>
      <c r="T246" s="6">
        <v>25</v>
      </c>
      <c r="U246" s="6">
        <v>25</v>
      </c>
      <c r="V246" s="6">
        <v>100</v>
      </c>
      <c r="W246" s="6">
        <v>25</v>
      </c>
      <c r="X246" s="6">
        <v>25</v>
      </c>
      <c r="Y246" s="6">
        <v>25</v>
      </c>
      <c r="Z246" s="6">
        <v>25</v>
      </c>
      <c r="AA246" s="6">
        <v>100</v>
      </c>
      <c r="AB246" s="21">
        <f t="shared" si="26"/>
        <v>1</v>
      </c>
      <c r="AC246" s="23">
        <f t="shared" si="23"/>
        <v>1</v>
      </c>
      <c r="AD246" s="34">
        <v>1</v>
      </c>
      <c r="AE246" s="34">
        <v>100</v>
      </c>
      <c r="AF246" s="35" t="str">
        <f>REPT("|",Tabla13[[#This Row],[Columna2]])</f>
        <v>||||||||||||||||||||||||||||||||||||||||||||||||||||||||||||||||||||||||||||||||||||||||||||||||||||</v>
      </c>
      <c r="AG246" s="24" t="str">
        <f t="shared" si="24"/>
        <v>85% a 100%</v>
      </c>
      <c r="AH246" s="26" t="str">
        <f t="shared" si="25"/>
        <v>176802707000186</v>
      </c>
      <c r="AI246" s="6">
        <v>202430.47</v>
      </c>
      <c r="AJ246" s="6">
        <v>202146.59</v>
      </c>
      <c r="AK246" s="21">
        <f t="shared" si="28"/>
        <v>0.99859764194589873</v>
      </c>
      <c r="AL246" s="33">
        <v>0.99859764194589873</v>
      </c>
      <c r="AM246" s="33">
        <f>+Tabla13[[#This Row],[Columna3]]*$AZ$4</f>
        <v>99.859764194589872</v>
      </c>
      <c r="AN246" s="36" t="str">
        <f>REPT("|",Tabla13[[#This Row],[Columna4]])</f>
        <v>|||||||||||||||||||||||||||||||||||||||||||||||||||||||||||||||||||||||||||||||||||||||||||||||||||</v>
      </c>
      <c r="AO246" s="26" t="str">
        <f t="shared" si="27"/>
        <v>85% a 100%</v>
      </c>
      <c r="AP246" s="6">
        <v>202430.47</v>
      </c>
      <c r="AQ246" s="6">
        <v>202146.59</v>
      </c>
      <c r="AR246" s="5" t="s">
        <v>302</v>
      </c>
      <c r="AS246" s="5" t="s">
        <v>1809</v>
      </c>
      <c r="AT246" s="5" t="s">
        <v>1733</v>
      </c>
      <c r="AU246" s="5" t="s">
        <v>1568</v>
      </c>
      <c r="AV246" s="5" t="s">
        <v>758</v>
      </c>
      <c r="AW246" s="5" t="s">
        <v>1855</v>
      </c>
      <c r="AX246" s="7">
        <v>44582.694062499999</v>
      </c>
      <c r="AY246" s="10"/>
    </row>
    <row r="247" spans="1:51" s="1" customFormat="1" ht="50" customHeight="1">
      <c r="A247" s="9">
        <v>2021</v>
      </c>
      <c r="B247" s="5" t="s">
        <v>1148</v>
      </c>
      <c r="C247" s="5" t="s">
        <v>2781</v>
      </c>
      <c r="D247" s="5" t="s">
        <v>1713</v>
      </c>
      <c r="E247" s="5" t="s">
        <v>2827</v>
      </c>
      <c r="F247" s="5" t="s">
        <v>2219</v>
      </c>
      <c r="G247" s="5" t="s">
        <v>739</v>
      </c>
      <c r="H247" s="29" t="s">
        <v>2770</v>
      </c>
      <c r="I247" s="5">
        <v>3</v>
      </c>
      <c r="J247" s="4">
        <v>7</v>
      </c>
      <c r="K247" s="5" t="s">
        <v>2274</v>
      </c>
      <c r="L247" s="5" t="s">
        <v>2776</v>
      </c>
      <c r="M247" s="4">
        <v>14</v>
      </c>
      <c r="N247" s="5" t="s">
        <v>2573</v>
      </c>
      <c r="O247" s="5" t="s">
        <v>706</v>
      </c>
      <c r="P247" s="5" t="s">
        <v>314</v>
      </c>
      <c r="Q247" s="6">
        <v>0</v>
      </c>
      <c r="R247" s="6">
        <v>25</v>
      </c>
      <c r="S247" s="6">
        <v>25</v>
      </c>
      <c r="T247" s="6">
        <v>25</v>
      </c>
      <c r="U247" s="6">
        <v>25</v>
      </c>
      <c r="V247" s="6">
        <v>100</v>
      </c>
      <c r="W247" s="6">
        <v>25</v>
      </c>
      <c r="X247" s="6">
        <v>25</v>
      </c>
      <c r="Y247" s="6">
        <v>25</v>
      </c>
      <c r="Z247" s="6">
        <v>25</v>
      </c>
      <c r="AA247" s="6">
        <v>100</v>
      </c>
      <c r="AB247" s="21">
        <f t="shared" si="26"/>
        <v>1</v>
      </c>
      <c r="AC247" s="23">
        <f t="shared" si="23"/>
        <v>1</v>
      </c>
      <c r="AD247" s="34">
        <v>1</v>
      </c>
      <c r="AE247" s="34">
        <v>100</v>
      </c>
      <c r="AF247" s="35" t="str">
        <f>REPT("|",Tabla13[[#This Row],[Columna2]])</f>
        <v>||||||||||||||||||||||||||||||||||||||||||||||||||||||||||||||||||||||||||||||||||||||||||||||||||||</v>
      </c>
      <c r="AG247" s="24" t="str">
        <f t="shared" si="24"/>
        <v>85% a 100%</v>
      </c>
      <c r="AH247" s="26" t="str">
        <f t="shared" si="25"/>
        <v>176813741000101</v>
      </c>
      <c r="AI247" s="6">
        <v>3100830.39</v>
      </c>
      <c r="AJ247" s="6">
        <v>2964327.62</v>
      </c>
      <c r="AK247" s="21">
        <f t="shared" si="28"/>
        <v>0.95597864028931945</v>
      </c>
      <c r="AL247" s="33">
        <v>0.95597864028931945</v>
      </c>
      <c r="AM247" s="33">
        <f>+Tabla13[[#This Row],[Columna3]]*$AZ$4</f>
        <v>95.597864028931951</v>
      </c>
      <c r="AN247" s="36" t="str">
        <f>REPT("|",Tabla13[[#This Row],[Columna4]])</f>
        <v>|||||||||||||||||||||||||||||||||||||||||||||||||||||||||||||||||||||||||||||||||||||||||||||||</v>
      </c>
      <c r="AO247" s="26" t="str">
        <f t="shared" si="27"/>
        <v>85% a 100%</v>
      </c>
      <c r="AP247" s="6">
        <v>3100830.3899999997</v>
      </c>
      <c r="AQ247" s="6">
        <v>2964327.62</v>
      </c>
      <c r="AR247" s="5" t="s">
        <v>1459</v>
      </c>
      <c r="AS247" s="5" t="s">
        <v>1459</v>
      </c>
      <c r="AT247" s="5" t="s">
        <v>1459</v>
      </c>
      <c r="AU247" s="5" t="s">
        <v>1459</v>
      </c>
      <c r="AV247" s="5" t="s">
        <v>946</v>
      </c>
      <c r="AW247" s="5" t="s">
        <v>1222</v>
      </c>
      <c r="AX247" s="7">
        <v>44579.540671296301</v>
      </c>
      <c r="AY247" s="10"/>
    </row>
    <row r="248" spans="1:51" s="1" customFormat="1" ht="50" customHeight="1">
      <c r="A248" s="9">
        <v>2021</v>
      </c>
      <c r="B248" s="5" t="s">
        <v>1148</v>
      </c>
      <c r="C248" s="5" t="s">
        <v>2781</v>
      </c>
      <c r="D248" s="5" t="s">
        <v>1713</v>
      </c>
      <c r="E248" s="5" t="s">
        <v>2827</v>
      </c>
      <c r="F248" s="5" t="s">
        <v>2029</v>
      </c>
      <c r="G248" s="5" t="s">
        <v>1897</v>
      </c>
      <c r="H248" s="29" t="s">
        <v>2771</v>
      </c>
      <c r="I248" s="5">
        <v>1</v>
      </c>
      <c r="J248" s="4">
        <v>1</v>
      </c>
      <c r="K248" s="5" t="s">
        <v>55</v>
      </c>
      <c r="L248" s="5" t="s">
        <v>2773</v>
      </c>
      <c r="M248" s="4">
        <v>5</v>
      </c>
      <c r="N248" s="5" t="s">
        <v>1388</v>
      </c>
      <c r="O248" s="5" t="s">
        <v>1408</v>
      </c>
      <c r="P248" s="5" t="s">
        <v>227</v>
      </c>
      <c r="Q248" s="6">
        <v>0</v>
      </c>
      <c r="R248" s="6">
        <v>0</v>
      </c>
      <c r="S248" s="6">
        <v>21</v>
      </c>
      <c r="T248" s="6">
        <v>0</v>
      </c>
      <c r="U248" s="6">
        <v>0</v>
      </c>
      <c r="V248" s="6">
        <v>21</v>
      </c>
      <c r="W248" s="6">
        <v>21</v>
      </c>
      <c r="X248" s="6">
        <v>0</v>
      </c>
      <c r="Y248" s="6">
        <v>0</v>
      </c>
      <c r="Z248" s="6">
        <v>0</v>
      </c>
      <c r="AA248" s="6">
        <v>21</v>
      </c>
      <c r="AB248" s="21">
        <f t="shared" si="26"/>
        <v>1</v>
      </c>
      <c r="AC248" s="23">
        <f t="shared" si="23"/>
        <v>1</v>
      </c>
      <c r="AD248" s="34">
        <v>1</v>
      </c>
      <c r="AE248" s="34">
        <v>100</v>
      </c>
      <c r="AF248" s="35" t="str">
        <f>REPT("|",Tabla13[[#This Row],[Columna2]])</f>
        <v>||||||||||||||||||||||||||||||||||||||||||||||||||||||||||||||||||||||||||||||||||||||||||||||||||||</v>
      </c>
      <c r="AG248" s="24" t="str">
        <f t="shared" si="24"/>
        <v>85% a 100%</v>
      </c>
      <c r="AH248" s="26" t="str">
        <f t="shared" si="25"/>
        <v>176813741000157</v>
      </c>
      <c r="AI248" s="6">
        <v>4887866.6500000004</v>
      </c>
      <c r="AJ248" s="6">
        <v>4884364.8600000003</v>
      </c>
      <c r="AK248" s="21">
        <f t="shared" si="28"/>
        <v>0.99928357497232456</v>
      </c>
      <c r="AL248" s="33">
        <v>0.99928357497232456</v>
      </c>
      <c r="AM248" s="33">
        <f>+Tabla13[[#This Row],[Columna3]]*$AZ$4</f>
        <v>99.928357497232454</v>
      </c>
      <c r="AN248" s="36" t="str">
        <f>REPT("|",Tabla13[[#This Row],[Columna4]])</f>
        <v>|||||||||||||||||||||||||||||||||||||||||||||||||||||||||||||||||||||||||||||||||||||||||||||||||||</v>
      </c>
      <c r="AO248" s="26" t="str">
        <f t="shared" si="27"/>
        <v>85% a 100%</v>
      </c>
      <c r="AP248" s="6">
        <v>4887866.6499999994</v>
      </c>
      <c r="AQ248" s="6">
        <v>4884364.8599999994</v>
      </c>
      <c r="AR248" s="5" t="s">
        <v>1161</v>
      </c>
      <c r="AS248" s="5" t="s">
        <v>95</v>
      </c>
      <c r="AT248" s="5" t="s">
        <v>95</v>
      </c>
      <c r="AU248" s="5" t="s">
        <v>95</v>
      </c>
      <c r="AV248" s="5" t="s">
        <v>946</v>
      </c>
      <c r="AW248" s="5" t="s">
        <v>1222</v>
      </c>
      <c r="AX248" s="7">
        <v>44579.541932870401</v>
      </c>
      <c r="AY248" s="10"/>
    </row>
    <row r="249" spans="1:51" s="1" customFormat="1" ht="50" customHeight="1">
      <c r="A249" s="9">
        <v>2021</v>
      </c>
      <c r="B249" s="5" t="s">
        <v>248</v>
      </c>
      <c r="C249" s="5" t="s">
        <v>2781</v>
      </c>
      <c r="D249" s="5" t="s">
        <v>2079</v>
      </c>
      <c r="E249" s="5" t="s">
        <v>2827</v>
      </c>
      <c r="F249" s="5" t="s">
        <v>2219</v>
      </c>
      <c r="G249" s="5" t="s">
        <v>739</v>
      </c>
      <c r="H249" s="29" t="s">
        <v>2770</v>
      </c>
      <c r="I249" s="5">
        <v>3</v>
      </c>
      <c r="J249" s="4">
        <v>7</v>
      </c>
      <c r="K249" s="5" t="s">
        <v>2274</v>
      </c>
      <c r="L249" s="5" t="s">
        <v>2776</v>
      </c>
      <c r="M249" s="4">
        <v>14</v>
      </c>
      <c r="N249" s="5" t="s">
        <v>2573</v>
      </c>
      <c r="O249" s="5" t="s">
        <v>706</v>
      </c>
      <c r="P249" s="5" t="s">
        <v>314</v>
      </c>
      <c r="Q249" s="6">
        <v>0</v>
      </c>
      <c r="R249" s="6">
        <v>0</v>
      </c>
      <c r="S249" s="6">
        <v>0</v>
      </c>
      <c r="T249" s="6">
        <v>50</v>
      </c>
      <c r="U249" s="6">
        <v>50</v>
      </c>
      <c r="V249" s="6">
        <v>100</v>
      </c>
      <c r="W249" s="6">
        <v>0</v>
      </c>
      <c r="X249" s="6">
        <v>0</v>
      </c>
      <c r="Y249" s="6">
        <v>50</v>
      </c>
      <c r="Z249" s="6">
        <v>28.58</v>
      </c>
      <c r="AA249" s="6">
        <v>78.58</v>
      </c>
      <c r="AB249" s="21">
        <f t="shared" si="26"/>
        <v>0.78579999999999994</v>
      </c>
      <c r="AC249" s="23">
        <f t="shared" si="23"/>
        <v>0.78579999999999994</v>
      </c>
      <c r="AD249" s="34">
        <v>0.78579999999999994</v>
      </c>
      <c r="AE249" s="34">
        <v>78.58</v>
      </c>
      <c r="AF249" s="35" t="str">
        <f>REPT("|",Tabla13[[#This Row],[Columna2]])</f>
        <v>||||||||||||||||||||||||||||||||||||||||||||||||||||||||||||||||||||||||||||||</v>
      </c>
      <c r="AG249" s="24" t="str">
        <f t="shared" si="24"/>
        <v>70% a 84,99%</v>
      </c>
      <c r="AH249" s="26" t="str">
        <f t="shared" si="25"/>
        <v>179081943400101</v>
      </c>
      <c r="AI249" s="6">
        <v>900519.2</v>
      </c>
      <c r="AJ249" s="6">
        <v>707593.02</v>
      </c>
      <c r="AK249" s="21">
        <f t="shared" si="28"/>
        <v>0.78576116977850119</v>
      </c>
      <c r="AL249" s="33">
        <v>0.78576116977850119</v>
      </c>
      <c r="AM249" s="33">
        <f>+Tabla13[[#This Row],[Columna3]]*$AZ$4</f>
        <v>78.57611697785012</v>
      </c>
      <c r="AN249" s="36" t="str">
        <f>REPT("|",Tabla13[[#This Row],[Columna4]])</f>
        <v>||||||||||||||||||||||||||||||||||||||||||||||||||||||||||||||||||||||||||||||</v>
      </c>
      <c r="AO249" s="26" t="str">
        <f t="shared" si="27"/>
        <v>70% a 84,99%</v>
      </c>
      <c r="AP249" s="6">
        <v>900519.2</v>
      </c>
      <c r="AQ249" s="6">
        <v>707593.0199999999</v>
      </c>
      <c r="AR249" s="5" t="s">
        <v>1595</v>
      </c>
      <c r="AS249" s="5" t="s">
        <v>749</v>
      </c>
      <c r="AT249" s="5" t="s">
        <v>1800</v>
      </c>
      <c r="AU249" s="5" t="s">
        <v>1800</v>
      </c>
      <c r="AV249" s="5" t="s">
        <v>598</v>
      </c>
      <c r="AW249" s="5" t="s">
        <v>2394</v>
      </c>
      <c r="AX249" s="7">
        <v>44592.534490740698</v>
      </c>
      <c r="AY249" s="10"/>
    </row>
    <row r="250" spans="1:51" s="1" customFormat="1" ht="50" customHeight="1">
      <c r="A250" s="9">
        <v>2021</v>
      </c>
      <c r="B250" s="5" t="s">
        <v>248</v>
      </c>
      <c r="C250" s="5" t="s">
        <v>2781</v>
      </c>
      <c r="D250" s="5" t="s">
        <v>2079</v>
      </c>
      <c r="E250" s="5" t="s">
        <v>2827</v>
      </c>
      <c r="F250" s="5" t="s">
        <v>1631</v>
      </c>
      <c r="G250" s="5" t="s">
        <v>738</v>
      </c>
      <c r="H250" s="29" t="s">
        <v>2771</v>
      </c>
      <c r="I250" s="5">
        <v>1</v>
      </c>
      <c r="J250" s="4">
        <v>2</v>
      </c>
      <c r="K250" s="5" t="s">
        <v>2478</v>
      </c>
      <c r="L250" s="5" t="s">
        <v>2773</v>
      </c>
      <c r="M250" s="4">
        <v>8</v>
      </c>
      <c r="N250" s="5" t="s">
        <v>828</v>
      </c>
      <c r="O250" s="5" t="s">
        <v>674</v>
      </c>
      <c r="P250" s="5" t="s">
        <v>488</v>
      </c>
      <c r="Q250" s="6">
        <v>0</v>
      </c>
      <c r="R250" s="6">
        <v>0</v>
      </c>
      <c r="S250" s="6">
        <v>0</v>
      </c>
      <c r="T250" s="6">
        <v>50</v>
      </c>
      <c r="U250" s="6">
        <v>50</v>
      </c>
      <c r="V250" s="6">
        <v>100</v>
      </c>
      <c r="W250" s="6">
        <v>0</v>
      </c>
      <c r="X250" s="6">
        <v>0</v>
      </c>
      <c r="Y250" s="6">
        <v>50</v>
      </c>
      <c r="Z250" s="6">
        <v>49.29</v>
      </c>
      <c r="AA250" s="6">
        <v>99.29</v>
      </c>
      <c r="AB250" s="21">
        <f t="shared" si="26"/>
        <v>0.99290000000000012</v>
      </c>
      <c r="AC250" s="23">
        <f t="shared" si="23"/>
        <v>0.99290000000000012</v>
      </c>
      <c r="AD250" s="34">
        <v>0.99290000000000012</v>
      </c>
      <c r="AE250" s="34">
        <v>99.29</v>
      </c>
      <c r="AF250" s="35" t="str">
        <f>REPT("|",Tabla13[[#This Row],[Columna2]])</f>
        <v>|||||||||||||||||||||||||||||||||||||||||||||||||||||||||||||||||||||||||||||||||||||||||||||||||||</v>
      </c>
      <c r="AG250" s="24" t="str">
        <f t="shared" si="24"/>
        <v>85% a 100%</v>
      </c>
      <c r="AH250" s="26" t="str">
        <f t="shared" si="25"/>
        <v>179081943400155</v>
      </c>
      <c r="AI250" s="6">
        <v>218059.44</v>
      </c>
      <c r="AJ250" s="6">
        <v>216509.55</v>
      </c>
      <c r="AK250" s="21">
        <f t="shared" si="28"/>
        <v>0.99289235081957461</v>
      </c>
      <c r="AL250" s="33">
        <v>0.99289235081957461</v>
      </c>
      <c r="AM250" s="33">
        <f>+Tabla13[[#This Row],[Columna3]]*$AZ$4</f>
        <v>99.289235081957457</v>
      </c>
      <c r="AN250" s="36" t="str">
        <f>REPT("|",Tabla13[[#This Row],[Columna4]])</f>
        <v>|||||||||||||||||||||||||||||||||||||||||||||||||||||||||||||||||||||||||||||||||||||||||||||||||||</v>
      </c>
      <c r="AO250" s="26" t="str">
        <f t="shared" si="27"/>
        <v>85% a 100%</v>
      </c>
      <c r="AP250" s="6">
        <v>218059.44</v>
      </c>
      <c r="AQ250" s="6">
        <v>216509.55000000002</v>
      </c>
      <c r="AR250" s="5" t="s">
        <v>2595</v>
      </c>
      <c r="AS250" s="5" t="s">
        <v>1126</v>
      </c>
      <c r="AT250" s="5" t="s">
        <v>1995</v>
      </c>
      <c r="AU250" s="5" t="s">
        <v>412</v>
      </c>
      <c r="AV250" s="5" t="s">
        <v>598</v>
      </c>
      <c r="AW250" s="5" t="s">
        <v>2394</v>
      </c>
      <c r="AX250" s="7">
        <v>44592.538368055597</v>
      </c>
      <c r="AY250" s="10"/>
    </row>
    <row r="251" spans="1:51" s="1" customFormat="1" ht="50" customHeight="1">
      <c r="A251" s="9">
        <v>2021</v>
      </c>
      <c r="B251" s="5" t="s">
        <v>2467</v>
      </c>
      <c r="C251" s="5" t="s">
        <v>2777</v>
      </c>
      <c r="D251" s="5" t="s">
        <v>2448</v>
      </c>
      <c r="E251" s="5" t="s">
        <v>2827</v>
      </c>
      <c r="F251" s="5" t="s">
        <v>2219</v>
      </c>
      <c r="G251" s="5" t="s">
        <v>739</v>
      </c>
      <c r="H251" s="29" t="s">
        <v>2770</v>
      </c>
      <c r="I251" s="5">
        <v>3</v>
      </c>
      <c r="J251" s="4">
        <v>7</v>
      </c>
      <c r="K251" s="5" t="s">
        <v>2274</v>
      </c>
      <c r="L251" s="5" t="s">
        <v>2776</v>
      </c>
      <c r="M251" s="4">
        <v>14</v>
      </c>
      <c r="N251" s="5" t="s">
        <v>2573</v>
      </c>
      <c r="O251" s="5" t="s">
        <v>706</v>
      </c>
      <c r="P251" s="5" t="s">
        <v>314</v>
      </c>
      <c r="Q251" s="6">
        <v>100</v>
      </c>
      <c r="R251" s="6">
        <v>25</v>
      </c>
      <c r="S251" s="6">
        <v>25</v>
      </c>
      <c r="T251" s="6">
        <v>25</v>
      </c>
      <c r="U251" s="6">
        <v>25</v>
      </c>
      <c r="V251" s="6">
        <v>100</v>
      </c>
      <c r="W251" s="6">
        <v>21.27</v>
      </c>
      <c r="X251" s="6">
        <v>25</v>
      </c>
      <c r="Y251" s="6">
        <v>25</v>
      </c>
      <c r="Z251" s="6">
        <v>28.73</v>
      </c>
      <c r="AA251" s="6">
        <v>100</v>
      </c>
      <c r="AB251" s="21">
        <f t="shared" si="26"/>
        <v>1</v>
      </c>
      <c r="AC251" s="23">
        <f t="shared" si="23"/>
        <v>1</v>
      </c>
      <c r="AD251" s="34">
        <v>1</v>
      </c>
      <c r="AE251" s="34">
        <v>100</v>
      </c>
      <c r="AF251" s="35" t="str">
        <f>REPT("|",Tabla13[[#This Row],[Columna2]])</f>
        <v>||||||||||||||||||||||||||||||||||||||||||||||||||||||||||||||||||||||||||||||||||||||||||||||||||||</v>
      </c>
      <c r="AG251" s="24" t="str">
        <f t="shared" si="24"/>
        <v>85% a 100%</v>
      </c>
      <c r="AH251" s="26" t="str">
        <f t="shared" si="25"/>
        <v>176819073000101</v>
      </c>
      <c r="AI251" s="6">
        <v>903056.92</v>
      </c>
      <c r="AJ251" s="6">
        <v>883953.14</v>
      </c>
      <c r="AK251" s="21">
        <f t="shared" si="28"/>
        <v>0.97884543091702347</v>
      </c>
      <c r="AL251" s="33">
        <v>0.97884543091702347</v>
      </c>
      <c r="AM251" s="33">
        <f>+Tabla13[[#This Row],[Columna3]]*$AZ$4</f>
        <v>97.884543091702341</v>
      </c>
      <c r="AN251" s="36" t="str">
        <f>REPT("|",Tabla13[[#This Row],[Columna4]])</f>
        <v>|||||||||||||||||||||||||||||||||||||||||||||||||||||||||||||||||||||||||||||||||||||||||||||||||</v>
      </c>
      <c r="AO251" s="26" t="str">
        <f t="shared" si="27"/>
        <v>85% a 100%</v>
      </c>
      <c r="AP251" s="6">
        <v>1817264.23</v>
      </c>
      <c r="AQ251" s="6">
        <v>1798160.45</v>
      </c>
      <c r="AR251" s="5" t="s">
        <v>452</v>
      </c>
      <c r="AS251" s="5" t="s">
        <v>452</v>
      </c>
      <c r="AT251" s="5" t="s">
        <v>452</v>
      </c>
      <c r="AU251" s="5" t="s">
        <v>1433</v>
      </c>
      <c r="AV251" s="5" t="s">
        <v>159</v>
      </c>
      <c r="AW251" s="5" t="s">
        <v>840</v>
      </c>
      <c r="AX251" s="7">
        <v>44588.735555555599</v>
      </c>
      <c r="AY251" s="10"/>
    </row>
    <row r="252" spans="1:51" s="1" customFormat="1" ht="50" customHeight="1">
      <c r="A252" s="9">
        <v>2021</v>
      </c>
      <c r="B252" s="5" t="s">
        <v>2467</v>
      </c>
      <c r="C252" s="5" t="s">
        <v>2777</v>
      </c>
      <c r="D252" s="5" t="s">
        <v>2448</v>
      </c>
      <c r="E252" s="5" t="s">
        <v>2827</v>
      </c>
      <c r="F252" s="5" t="s">
        <v>1631</v>
      </c>
      <c r="G252" s="5" t="s">
        <v>2205</v>
      </c>
      <c r="H252" s="29" t="s">
        <v>2771</v>
      </c>
      <c r="I252" s="5">
        <v>1</v>
      </c>
      <c r="J252" s="4">
        <v>2</v>
      </c>
      <c r="K252" s="5" t="s">
        <v>2478</v>
      </c>
      <c r="L252" s="5" t="s">
        <v>2773</v>
      </c>
      <c r="M252" s="4">
        <v>7</v>
      </c>
      <c r="N252" s="5" t="s">
        <v>1817</v>
      </c>
      <c r="O252" s="5" t="s">
        <v>2295</v>
      </c>
      <c r="P252" s="5" t="s">
        <v>227</v>
      </c>
      <c r="Q252" s="6">
        <v>100</v>
      </c>
      <c r="R252" s="6">
        <v>0</v>
      </c>
      <c r="S252" s="6">
        <v>13306</v>
      </c>
      <c r="T252" s="6">
        <v>380</v>
      </c>
      <c r="U252" s="6">
        <v>8</v>
      </c>
      <c r="V252" s="6">
        <v>13694</v>
      </c>
      <c r="W252" s="6">
        <v>0</v>
      </c>
      <c r="X252" s="6">
        <v>13306</v>
      </c>
      <c r="Y252" s="6">
        <v>293</v>
      </c>
      <c r="Z252" s="6">
        <v>8</v>
      </c>
      <c r="AA252" s="6">
        <v>13607</v>
      </c>
      <c r="AB252" s="21">
        <f t="shared" si="26"/>
        <v>0.99364685263619101</v>
      </c>
      <c r="AC252" s="23">
        <f t="shared" si="23"/>
        <v>0.99364685263619101</v>
      </c>
      <c r="AD252" s="34">
        <v>0.99364685263619101</v>
      </c>
      <c r="AE252" s="34">
        <v>99.364685263619094</v>
      </c>
      <c r="AF252" s="35" t="str">
        <f>REPT("|",Tabla13[[#This Row],[Columna2]])</f>
        <v>|||||||||||||||||||||||||||||||||||||||||||||||||||||||||||||||||||||||||||||||||||||||||||||||||||</v>
      </c>
      <c r="AG252" s="24" t="str">
        <f t="shared" si="24"/>
        <v>85% a 100%</v>
      </c>
      <c r="AH252" s="26" t="str">
        <f t="shared" si="25"/>
        <v>176819073000155</v>
      </c>
      <c r="AI252" s="6">
        <v>1328339.7</v>
      </c>
      <c r="AJ252" s="6">
        <v>1302442.01</v>
      </c>
      <c r="AK252" s="21">
        <f t="shared" si="28"/>
        <v>0.98050371452422902</v>
      </c>
      <c r="AL252" s="33">
        <v>0.98050371452422902</v>
      </c>
      <c r="AM252" s="33">
        <f>+Tabla13[[#This Row],[Columna3]]*$AZ$4</f>
        <v>98.050371452422908</v>
      </c>
      <c r="AN252" s="36" t="str">
        <f>REPT("|",Tabla13[[#This Row],[Columna4]])</f>
        <v>||||||||||||||||||||||||||||||||||||||||||||||||||||||||||||||||||||||||||||||||||||||||||||||||||</v>
      </c>
      <c r="AO252" s="26" t="str">
        <f t="shared" si="27"/>
        <v>85% a 100%</v>
      </c>
      <c r="AP252" s="6">
        <v>494618.97000000003</v>
      </c>
      <c r="AQ252" s="6">
        <v>468721.28</v>
      </c>
      <c r="AR252" s="5" t="s">
        <v>2343</v>
      </c>
      <c r="AS252" s="5" t="s">
        <v>423</v>
      </c>
      <c r="AT252" s="5" t="s">
        <v>2523</v>
      </c>
      <c r="AU252" s="5" t="s">
        <v>508</v>
      </c>
      <c r="AV252" s="5" t="s">
        <v>159</v>
      </c>
      <c r="AW252" s="5" t="s">
        <v>840</v>
      </c>
      <c r="AX252" s="7">
        <v>44588.734803240703</v>
      </c>
      <c r="AY252" s="10"/>
    </row>
    <row r="253" spans="1:51" s="1" customFormat="1" ht="50" customHeight="1">
      <c r="A253" s="9">
        <v>2021</v>
      </c>
      <c r="B253" s="5" t="s">
        <v>2467</v>
      </c>
      <c r="C253" s="5" t="s">
        <v>2777</v>
      </c>
      <c r="D253" s="5" t="s">
        <v>2448</v>
      </c>
      <c r="E253" s="5" t="s">
        <v>2827</v>
      </c>
      <c r="F253" s="5" t="s">
        <v>507</v>
      </c>
      <c r="G253" s="5" t="s">
        <v>1807</v>
      </c>
      <c r="H253" s="29" t="s">
        <v>2771</v>
      </c>
      <c r="I253" s="5">
        <v>1</v>
      </c>
      <c r="J253" s="4">
        <v>2</v>
      </c>
      <c r="K253" s="5" t="s">
        <v>2478</v>
      </c>
      <c r="L253" s="5" t="s">
        <v>2773</v>
      </c>
      <c r="M253" s="4">
        <v>7</v>
      </c>
      <c r="N253" s="5" t="s">
        <v>1817</v>
      </c>
      <c r="O253" s="5" t="s">
        <v>1229</v>
      </c>
      <c r="P253" s="5" t="s">
        <v>227</v>
      </c>
      <c r="Q253" s="6">
        <v>100</v>
      </c>
      <c r="R253" s="6">
        <v>0</v>
      </c>
      <c r="S253" s="6">
        <v>0</v>
      </c>
      <c r="T253" s="6">
        <v>3</v>
      </c>
      <c r="U253" s="6">
        <v>2</v>
      </c>
      <c r="V253" s="6">
        <v>5</v>
      </c>
      <c r="W253" s="6">
        <v>0</v>
      </c>
      <c r="X253" s="6">
        <v>0</v>
      </c>
      <c r="Y253" s="6">
        <v>3</v>
      </c>
      <c r="Z253" s="6">
        <v>2</v>
      </c>
      <c r="AA253" s="6">
        <v>5</v>
      </c>
      <c r="AB253" s="21">
        <f t="shared" si="26"/>
        <v>1</v>
      </c>
      <c r="AC253" s="23">
        <f t="shared" si="23"/>
        <v>1</v>
      </c>
      <c r="AD253" s="34">
        <v>1</v>
      </c>
      <c r="AE253" s="34">
        <v>100</v>
      </c>
      <c r="AF253" s="35" t="str">
        <f>REPT("|",Tabla13[[#This Row],[Columna2]])</f>
        <v>||||||||||||||||||||||||||||||||||||||||||||||||||||||||||||||||||||||||||||||||||||||||||||||||||||</v>
      </c>
      <c r="AG253" s="24" t="str">
        <f t="shared" si="24"/>
        <v>85% a 100%</v>
      </c>
      <c r="AH253" s="26" t="str">
        <f t="shared" si="25"/>
        <v>176819073000156</v>
      </c>
      <c r="AI253" s="6">
        <v>116422.58</v>
      </c>
      <c r="AJ253" s="6">
        <v>112016.48</v>
      </c>
      <c r="AK253" s="21">
        <f t="shared" si="28"/>
        <v>0.9621542487720165</v>
      </c>
      <c r="AL253" s="33">
        <v>0.9621542487720165</v>
      </c>
      <c r="AM253" s="33">
        <f>+Tabla13[[#This Row],[Columna3]]*$AZ$4</f>
        <v>96.215424877201656</v>
      </c>
      <c r="AN253" s="36" t="str">
        <f>REPT("|",Tabla13[[#This Row],[Columna4]])</f>
        <v>||||||||||||||||||||||||||||||||||||||||||||||||||||||||||||||||||||||||||||||||||||||||||||||||</v>
      </c>
      <c r="AO253" s="26" t="str">
        <f t="shared" si="27"/>
        <v>85% a 100%</v>
      </c>
      <c r="AP253" s="6">
        <v>35936</v>
      </c>
      <c r="AQ253" s="6">
        <v>31529.9</v>
      </c>
      <c r="AR253" s="5" t="s">
        <v>2409</v>
      </c>
      <c r="AS253" s="5" t="s">
        <v>2343</v>
      </c>
      <c r="AT253" s="5" t="s">
        <v>1256</v>
      </c>
      <c r="AU253" s="5" t="s">
        <v>2475</v>
      </c>
      <c r="AV253" s="5" t="s">
        <v>159</v>
      </c>
      <c r="AW253" s="5" t="s">
        <v>840</v>
      </c>
      <c r="AX253" s="7">
        <v>44589.507662037002</v>
      </c>
      <c r="AY253" s="11">
        <v>44586.853344907402</v>
      </c>
    </row>
    <row r="254" spans="1:51" s="1" customFormat="1" ht="50" customHeight="1">
      <c r="A254" s="9">
        <v>2021</v>
      </c>
      <c r="B254" s="5" t="s">
        <v>911</v>
      </c>
      <c r="C254" s="5" t="s">
        <v>2777</v>
      </c>
      <c r="D254" s="5" t="s">
        <v>2507</v>
      </c>
      <c r="E254" s="5" t="s">
        <v>2827</v>
      </c>
      <c r="F254" s="5" t="s">
        <v>2219</v>
      </c>
      <c r="G254" s="5" t="s">
        <v>739</v>
      </c>
      <c r="H254" s="29" t="s">
        <v>2770</v>
      </c>
      <c r="I254" s="5">
        <v>3</v>
      </c>
      <c r="J254" s="4">
        <v>7</v>
      </c>
      <c r="K254" s="5" t="s">
        <v>2274</v>
      </c>
      <c r="L254" s="5" t="s">
        <v>2776</v>
      </c>
      <c r="M254" s="4">
        <v>14</v>
      </c>
      <c r="N254" s="5" t="s">
        <v>2573</v>
      </c>
      <c r="O254" s="5" t="s">
        <v>531</v>
      </c>
      <c r="P254" s="5" t="s">
        <v>314</v>
      </c>
      <c r="Q254" s="6">
        <v>100</v>
      </c>
      <c r="R254" s="6">
        <v>25</v>
      </c>
      <c r="S254" s="6">
        <v>25</v>
      </c>
      <c r="T254" s="6">
        <v>25</v>
      </c>
      <c r="U254" s="6">
        <v>25</v>
      </c>
      <c r="V254" s="6">
        <v>100</v>
      </c>
      <c r="W254" s="6">
        <v>25</v>
      </c>
      <c r="X254" s="6">
        <v>25</v>
      </c>
      <c r="Y254" s="6">
        <v>25</v>
      </c>
      <c r="Z254" s="6">
        <v>25</v>
      </c>
      <c r="AA254" s="6">
        <v>100</v>
      </c>
      <c r="AB254" s="21">
        <f t="shared" si="26"/>
        <v>1</v>
      </c>
      <c r="AC254" s="23">
        <f t="shared" si="23"/>
        <v>1</v>
      </c>
      <c r="AD254" s="34">
        <v>1</v>
      </c>
      <c r="AE254" s="34">
        <v>100</v>
      </c>
      <c r="AF254" s="35" t="str">
        <f>REPT("|",Tabla13[[#This Row],[Columna2]])</f>
        <v>||||||||||||||||||||||||||||||||||||||||||||||||||||||||||||||||||||||||||||||||||||||||||||||||||||</v>
      </c>
      <c r="AG254" s="24" t="str">
        <f t="shared" si="24"/>
        <v>85% a 100%</v>
      </c>
      <c r="AH254" s="26" t="str">
        <f t="shared" si="25"/>
        <v>176815760000101</v>
      </c>
      <c r="AI254" s="6">
        <v>9511079.0099999998</v>
      </c>
      <c r="AJ254" s="6">
        <v>9143154.2100000009</v>
      </c>
      <c r="AK254" s="21">
        <f t="shared" si="28"/>
        <v>0.96131618719462208</v>
      </c>
      <c r="AL254" s="33">
        <v>0.96131618719462208</v>
      </c>
      <c r="AM254" s="33">
        <f>+Tabla13[[#This Row],[Columna3]]*$AZ$4</f>
        <v>96.13161871946221</v>
      </c>
      <c r="AN254" s="36" t="str">
        <f>REPT("|",Tabla13[[#This Row],[Columna4]])</f>
        <v>||||||||||||||||||||||||||||||||||||||||||||||||||||||||||||||||||||||||||||||||||||||||||||||||</v>
      </c>
      <c r="AO254" s="26" t="str">
        <f t="shared" si="27"/>
        <v>85% a 100%</v>
      </c>
      <c r="AP254" s="6">
        <v>9511079.0100000016</v>
      </c>
      <c r="AQ254" s="6">
        <v>9143154.2100000009</v>
      </c>
      <c r="AR254" s="5" t="s">
        <v>1491</v>
      </c>
      <c r="AS254" s="5" t="s">
        <v>1118</v>
      </c>
      <c r="AT254" s="5" t="s">
        <v>2182</v>
      </c>
      <c r="AU254" s="5" t="s">
        <v>77</v>
      </c>
      <c r="AV254" s="5" t="s">
        <v>2293</v>
      </c>
      <c r="AW254" s="5" t="s">
        <v>1353</v>
      </c>
      <c r="AX254" s="7">
        <v>44587.6574652778</v>
      </c>
      <c r="AY254" s="10"/>
    </row>
    <row r="255" spans="1:51" s="1" customFormat="1" ht="50" customHeight="1">
      <c r="A255" s="9">
        <v>2021</v>
      </c>
      <c r="B255" s="5" t="s">
        <v>911</v>
      </c>
      <c r="C255" s="5" t="s">
        <v>2777</v>
      </c>
      <c r="D255" s="5" t="s">
        <v>2507</v>
      </c>
      <c r="E255" s="5" t="s">
        <v>2827</v>
      </c>
      <c r="F255" s="5" t="s">
        <v>1631</v>
      </c>
      <c r="G255" s="5" t="s">
        <v>1976</v>
      </c>
      <c r="H255" s="29" t="s">
        <v>2771</v>
      </c>
      <c r="I255" s="5">
        <v>1</v>
      </c>
      <c r="J255" s="4">
        <v>1</v>
      </c>
      <c r="K255" s="5" t="s">
        <v>55</v>
      </c>
      <c r="L255" s="5" t="s">
        <v>2773</v>
      </c>
      <c r="M255" s="4">
        <v>7</v>
      </c>
      <c r="N255" s="5" t="s">
        <v>1817</v>
      </c>
      <c r="O255" s="5" t="s">
        <v>2064</v>
      </c>
      <c r="P255" s="5" t="s">
        <v>314</v>
      </c>
      <c r="Q255" s="6">
        <v>100</v>
      </c>
      <c r="R255" s="6">
        <v>25</v>
      </c>
      <c r="S255" s="6">
        <v>25</v>
      </c>
      <c r="T255" s="6">
        <v>25</v>
      </c>
      <c r="U255" s="6">
        <v>25</v>
      </c>
      <c r="V255" s="6">
        <v>100</v>
      </c>
      <c r="W255" s="6">
        <v>25</v>
      </c>
      <c r="X255" s="6">
        <v>25</v>
      </c>
      <c r="Y255" s="6">
        <v>25</v>
      </c>
      <c r="Z255" s="6">
        <v>25</v>
      </c>
      <c r="AA255" s="6">
        <v>100</v>
      </c>
      <c r="AB255" s="21">
        <f t="shared" si="26"/>
        <v>1</v>
      </c>
      <c r="AC255" s="23">
        <f t="shared" si="23"/>
        <v>1</v>
      </c>
      <c r="AD255" s="34">
        <v>1</v>
      </c>
      <c r="AE255" s="34">
        <v>100</v>
      </c>
      <c r="AF255" s="35" t="str">
        <f>REPT("|",Tabla13[[#This Row],[Columna2]])</f>
        <v>||||||||||||||||||||||||||||||||||||||||||||||||||||||||||||||||||||||||||||||||||||||||||||||||||||</v>
      </c>
      <c r="AG255" s="24" t="str">
        <f t="shared" si="24"/>
        <v>85% a 100%</v>
      </c>
      <c r="AH255" s="26" t="str">
        <f t="shared" si="25"/>
        <v>176815760000155</v>
      </c>
      <c r="AI255" s="6">
        <v>56634905.479999997</v>
      </c>
      <c r="AJ255" s="6">
        <v>56549521.880000003</v>
      </c>
      <c r="AK255" s="21">
        <f t="shared" si="28"/>
        <v>0.99849238558312514</v>
      </c>
      <c r="AL255" s="33">
        <v>0.99849238558312514</v>
      </c>
      <c r="AM255" s="33">
        <f>+Tabla13[[#This Row],[Columna3]]*$AZ$4</f>
        <v>99.849238558312521</v>
      </c>
      <c r="AN255" s="36" t="str">
        <f>REPT("|",Tabla13[[#This Row],[Columna4]])</f>
        <v>|||||||||||||||||||||||||||||||||||||||||||||||||||||||||||||||||||||||||||||||||||||||||||||||||||</v>
      </c>
      <c r="AO255" s="26" t="str">
        <f t="shared" si="27"/>
        <v>85% a 100%</v>
      </c>
      <c r="AP255" s="6">
        <v>56634905.480000012</v>
      </c>
      <c r="AQ255" s="6">
        <v>56549521.88000001</v>
      </c>
      <c r="AR255" s="5" t="s">
        <v>1123</v>
      </c>
      <c r="AS255" s="5" t="s">
        <v>1036</v>
      </c>
      <c r="AT255" s="5" t="s">
        <v>1061</v>
      </c>
      <c r="AU255" s="5" t="s">
        <v>618</v>
      </c>
      <c r="AV255" s="5" t="s">
        <v>2293</v>
      </c>
      <c r="AW255" s="5" t="s">
        <v>1353</v>
      </c>
      <c r="AX255" s="7">
        <v>44582.349062499998</v>
      </c>
      <c r="AY255" s="10"/>
    </row>
    <row r="256" spans="1:51" s="1" customFormat="1" ht="50" customHeight="1">
      <c r="A256" s="9">
        <v>2021</v>
      </c>
      <c r="B256" s="5" t="s">
        <v>911</v>
      </c>
      <c r="C256" s="5" t="s">
        <v>2777</v>
      </c>
      <c r="D256" s="5" t="s">
        <v>2507</v>
      </c>
      <c r="E256" s="5" t="s">
        <v>2827</v>
      </c>
      <c r="F256" s="5" t="s">
        <v>507</v>
      </c>
      <c r="G256" s="5" t="s">
        <v>2431</v>
      </c>
      <c r="H256" s="29" t="s">
        <v>2771</v>
      </c>
      <c r="I256" s="5">
        <v>1</v>
      </c>
      <c r="J256" s="4">
        <v>1</v>
      </c>
      <c r="K256" s="5" t="s">
        <v>55</v>
      </c>
      <c r="L256" s="5" t="s">
        <v>2773</v>
      </c>
      <c r="M256" s="4">
        <v>7</v>
      </c>
      <c r="N256" s="5" t="s">
        <v>1817</v>
      </c>
      <c r="O256" s="5" t="s">
        <v>2529</v>
      </c>
      <c r="P256" s="5" t="s">
        <v>314</v>
      </c>
      <c r="Q256" s="6">
        <v>100</v>
      </c>
      <c r="R256" s="6">
        <v>25</v>
      </c>
      <c r="S256" s="6">
        <v>25</v>
      </c>
      <c r="T256" s="6">
        <v>25</v>
      </c>
      <c r="U256" s="6">
        <v>25</v>
      </c>
      <c r="V256" s="6">
        <v>100</v>
      </c>
      <c r="W256" s="6">
        <v>25</v>
      </c>
      <c r="X256" s="6">
        <v>25</v>
      </c>
      <c r="Y256" s="6">
        <v>25</v>
      </c>
      <c r="Z256" s="6">
        <v>25</v>
      </c>
      <c r="AA256" s="6">
        <v>100</v>
      </c>
      <c r="AB256" s="21">
        <f t="shared" si="26"/>
        <v>1</v>
      </c>
      <c r="AC256" s="23">
        <f t="shared" si="23"/>
        <v>1</v>
      </c>
      <c r="AD256" s="34">
        <v>1</v>
      </c>
      <c r="AE256" s="34">
        <v>100</v>
      </c>
      <c r="AF256" s="35" t="str">
        <f>REPT("|",Tabla13[[#This Row],[Columna2]])</f>
        <v>||||||||||||||||||||||||||||||||||||||||||||||||||||||||||||||||||||||||||||||||||||||||||||||||||||</v>
      </c>
      <c r="AG256" s="24" t="str">
        <f t="shared" si="24"/>
        <v>85% a 100%</v>
      </c>
      <c r="AH256" s="26" t="str">
        <f t="shared" si="25"/>
        <v>176815760000156</v>
      </c>
      <c r="AI256" s="6">
        <v>3581613.4</v>
      </c>
      <c r="AJ256" s="6">
        <v>3579127.32</v>
      </c>
      <c r="AK256" s="21">
        <f t="shared" si="28"/>
        <v>0.9993058770664639</v>
      </c>
      <c r="AL256" s="33">
        <v>0.9993058770664639</v>
      </c>
      <c r="AM256" s="33">
        <f>+Tabla13[[#This Row],[Columna3]]*$AZ$4</f>
        <v>99.930587706646392</v>
      </c>
      <c r="AN256" s="36" t="str">
        <f>REPT("|",Tabla13[[#This Row],[Columna4]])</f>
        <v>|||||||||||||||||||||||||||||||||||||||||||||||||||||||||||||||||||||||||||||||||||||||||||||||||||</v>
      </c>
      <c r="AO256" s="26" t="str">
        <f t="shared" si="27"/>
        <v>85% a 100%</v>
      </c>
      <c r="AP256" s="6">
        <v>3581613.3999999994</v>
      </c>
      <c r="AQ256" s="6">
        <v>3579127.32</v>
      </c>
      <c r="AR256" s="5" t="s">
        <v>1418</v>
      </c>
      <c r="AS256" s="5" t="s">
        <v>2460</v>
      </c>
      <c r="AT256" s="5" t="s">
        <v>2460</v>
      </c>
      <c r="AU256" s="5" t="s">
        <v>1254</v>
      </c>
      <c r="AV256" s="5" t="s">
        <v>2293</v>
      </c>
      <c r="AW256" s="5" t="s">
        <v>1353</v>
      </c>
      <c r="AX256" s="7">
        <v>44587.652418981503</v>
      </c>
      <c r="AY256" s="10"/>
    </row>
    <row r="257" spans="1:51" s="1" customFormat="1" ht="50" customHeight="1">
      <c r="A257" s="9">
        <v>2021</v>
      </c>
      <c r="B257" s="5" t="s">
        <v>911</v>
      </c>
      <c r="C257" s="5" t="s">
        <v>2777</v>
      </c>
      <c r="D257" s="5" t="s">
        <v>2507</v>
      </c>
      <c r="E257" s="5" t="s">
        <v>2827</v>
      </c>
      <c r="F257" s="5" t="s">
        <v>1057</v>
      </c>
      <c r="G257" s="5" t="s">
        <v>118</v>
      </c>
      <c r="H257" s="29" t="s">
        <v>2771</v>
      </c>
      <c r="I257" s="5">
        <v>2</v>
      </c>
      <c r="J257" s="4">
        <v>5</v>
      </c>
      <c r="K257" s="5" t="s">
        <v>2602</v>
      </c>
      <c r="L257" s="5" t="s">
        <v>2772</v>
      </c>
      <c r="M257" s="4">
        <v>2</v>
      </c>
      <c r="N257" s="5" t="s">
        <v>570</v>
      </c>
      <c r="O257" s="5" t="s">
        <v>2022</v>
      </c>
      <c r="P257" s="5" t="s">
        <v>314</v>
      </c>
      <c r="Q257" s="6">
        <v>100</v>
      </c>
      <c r="R257" s="6">
        <v>25</v>
      </c>
      <c r="S257" s="6">
        <v>25</v>
      </c>
      <c r="T257" s="6">
        <v>25</v>
      </c>
      <c r="U257" s="6">
        <v>25</v>
      </c>
      <c r="V257" s="6">
        <v>100</v>
      </c>
      <c r="W257" s="6">
        <v>25</v>
      </c>
      <c r="X257" s="6">
        <v>25</v>
      </c>
      <c r="Y257" s="6">
        <v>25</v>
      </c>
      <c r="Z257" s="6">
        <v>25</v>
      </c>
      <c r="AA257" s="6">
        <v>100</v>
      </c>
      <c r="AB257" s="21">
        <f t="shared" si="26"/>
        <v>1</v>
      </c>
      <c r="AC257" s="23">
        <f t="shared" si="23"/>
        <v>1</v>
      </c>
      <c r="AD257" s="34">
        <v>1</v>
      </c>
      <c r="AE257" s="34">
        <v>100</v>
      </c>
      <c r="AF257" s="35" t="str">
        <f>REPT("|",Tabla13[[#This Row],[Columna2]])</f>
        <v>||||||||||||||||||||||||||||||||||||||||||||||||||||||||||||||||||||||||||||||||||||||||||||||||||||</v>
      </c>
      <c r="AG257" s="24" t="str">
        <f t="shared" si="24"/>
        <v>85% a 100%</v>
      </c>
      <c r="AH257" s="26" t="str">
        <f t="shared" si="25"/>
        <v>176815760000186</v>
      </c>
      <c r="AI257" s="6">
        <v>1032204.95</v>
      </c>
      <c r="AJ257" s="6">
        <v>1031050.26</v>
      </c>
      <c r="AK257" s="21">
        <f t="shared" si="28"/>
        <v>0.99888133650201938</v>
      </c>
      <c r="AL257" s="33">
        <v>0.99888133650201938</v>
      </c>
      <c r="AM257" s="33">
        <f>+Tabla13[[#This Row],[Columna3]]*$AZ$4</f>
        <v>99.888133650201937</v>
      </c>
      <c r="AN257" s="36" t="str">
        <f>REPT("|",Tabla13[[#This Row],[Columna4]])</f>
        <v>|||||||||||||||||||||||||||||||||||||||||||||||||||||||||||||||||||||||||||||||||||||||||||||||||||</v>
      </c>
      <c r="AO257" s="26" t="str">
        <f t="shared" si="27"/>
        <v>85% a 100%</v>
      </c>
      <c r="AP257" s="6">
        <v>1032204.9500000001</v>
      </c>
      <c r="AQ257" s="6">
        <v>1031050.2600000001</v>
      </c>
      <c r="AR257" s="5" t="s">
        <v>1955</v>
      </c>
      <c r="AS257" s="5" t="s">
        <v>2248</v>
      </c>
      <c r="AT257" s="5" t="s">
        <v>1756</v>
      </c>
      <c r="AU257" s="5" t="s">
        <v>2482</v>
      </c>
      <c r="AV257" s="5" t="s">
        <v>2293</v>
      </c>
      <c r="AW257" s="5" t="s">
        <v>1353</v>
      </c>
      <c r="AX257" s="7">
        <v>44587.653807870403</v>
      </c>
      <c r="AY257" s="10"/>
    </row>
    <row r="258" spans="1:51" s="1" customFormat="1" ht="50" customHeight="1">
      <c r="A258" s="9">
        <v>2021</v>
      </c>
      <c r="B258" s="5" t="s">
        <v>1139</v>
      </c>
      <c r="C258" s="5" t="s">
        <v>2778</v>
      </c>
      <c r="D258" s="5" t="s">
        <v>2327</v>
      </c>
      <c r="E258" s="5" t="s">
        <v>2835</v>
      </c>
      <c r="F258" s="5" t="s">
        <v>2219</v>
      </c>
      <c r="G258" s="5" t="s">
        <v>739</v>
      </c>
      <c r="H258" s="29" t="s">
        <v>2770</v>
      </c>
      <c r="I258" s="5">
        <v>3</v>
      </c>
      <c r="J258" s="4">
        <v>7</v>
      </c>
      <c r="K258" s="5" t="s">
        <v>2274</v>
      </c>
      <c r="L258" s="5" t="s">
        <v>2774</v>
      </c>
      <c r="M258" s="4">
        <v>9</v>
      </c>
      <c r="N258" s="5" t="s">
        <v>1967</v>
      </c>
      <c r="O258" s="5" t="s">
        <v>706</v>
      </c>
      <c r="P258" s="5" t="s">
        <v>314</v>
      </c>
      <c r="Q258" s="6">
        <v>0</v>
      </c>
      <c r="R258" s="6">
        <v>25</v>
      </c>
      <c r="S258" s="6">
        <v>25</v>
      </c>
      <c r="T258" s="6">
        <v>25</v>
      </c>
      <c r="U258" s="6">
        <v>25</v>
      </c>
      <c r="V258" s="6">
        <v>100</v>
      </c>
      <c r="W258" s="6">
        <v>25</v>
      </c>
      <c r="X258" s="6">
        <v>25</v>
      </c>
      <c r="Y258" s="6">
        <v>25</v>
      </c>
      <c r="Z258" s="6">
        <v>25</v>
      </c>
      <c r="AA258" s="6">
        <v>100</v>
      </c>
      <c r="AB258" s="21">
        <f t="shared" si="26"/>
        <v>1</v>
      </c>
      <c r="AC258" s="23">
        <f t="shared" si="23"/>
        <v>1</v>
      </c>
      <c r="AD258" s="34">
        <v>1</v>
      </c>
      <c r="AE258" s="34">
        <v>100</v>
      </c>
      <c r="AF258" s="35" t="str">
        <f>REPT("|",Tabla13[[#This Row],[Columna2]])</f>
        <v>||||||||||||||||||||||||||||||||||||||||||||||||||||||||||||||||||||||||||||||||||||||||||||||||||||</v>
      </c>
      <c r="AG258" s="24" t="str">
        <f t="shared" si="24"/>
        <v>85% a 100%</v>
      </c>
      <c r="AH258" s="26" t="str">
        <f t="shared" si="25"/>
        <v>176814276000101</v>
      </c>
      <c r="AI258" s="6">
        <v>5523874.5099999998</v>
      </c>
      <c r="AJ258" s="6">
        <v>5429311.4699999997</v>
      </c>
      <c r="AK258" s="21">
        <f t="shared" si="28"/>
        <v>0.98288103036576768</v>
      </c>
      <c r="AL258" s="33">
        <v>0.98288103036576768</v>
      </c>
      <c r="AM258" s="33">
        <f>+Tabla13[[#This Row],[Columna3]]*$AZ$4</f>
        <v>98.288103036576771</v>
      </c>
      <c r="AN258" s="36" t="str">
        <f>REPT("|",Tabla13[[#This Row],[Columna4]])</f>
        <v>||||||||||||||||||||||||||||||||||||||||||||||||||||||||||||||||||||||||||||||||||||||||||||||||||</v>
      </c>
      <c r="AO258" s="26" t="str">
        <f t="shared" si="27"/>
        <v>85% a 100%</v>
      </c>
      <c r="AP258" s="6">
        <v>5523874.5100000007</v>
      </c>
      <c r="AQ258" s="6">
        <v>5429311.4700000025</v>
      </c>
      <c r="AR258" s="5" t="s">
        <v>266</v>
      </c>
      <c r="AS258" s="5" t="s">
        <v>2068</v>
      </c>
      <c r="AT258" s="5" t="s">
        <v>2068</v>
      </c>
      <c r="AU258" s="5" t="s">
        <v>2038</v>
      </c>
      <c r="AV258" s="5" t="s">
        <v>2166</v>
      </c>
      <c r="AW258" s="5" t="s">
        <v>898</v>
      </c>
      <c r="AX258" s="7">
        <v>44592.440162036997</v>
      </c>
      <c r="AY258" s="10"/>
    </row>
    <row r="259" spans="1:51" s="1" customFormat="1" ht="50" customHeight="1">
      <c r="A259" s="9">
        <v>2021</v>
      </c>
      <c r="B259" s="5" t="s">
        <v>1139</v>
      </c>
      <c r="C259" s="5" t="s">
        <v>2778</v>
      </c>
      <c r="D259" s="5" t="s">
        <v>2327</v>
      </c>
      <c r="E259" s="5" t="s">
        <v>2835</v>
      </c>
      <c r="F259" s="5" t="s">
        <v>1631</v>
      </c>
      <c r="G259" s="5" t="s">
        <v>332</v>
      </c>
      <c r="H259" s="29" t="s">
        <v>2771</v>
      </c>
      <c r="I259" s="5">
        <v>1</v>
      </c>
      <c r="J259" s="4">
        <v>1</v>
      </c>
      <c r="K259" s="5" t="s">
        <v>55</v>
      </c>
      <c r="L259" s="5" t="s">
        <v>2774</v>
      </c>
      <c r="M259" s="4">
        <v>9</v>
      </c>
      <c r="N259" s="5" t="s">
        <v>1967</v>
      </c>
      <c r="O259" s="5" t="s">
        <v>760</v>
      </c>
      <c r="P259" s="5" t="s">
        <v>314</v>
      </c>
      <c r="Q259" s="6">
        <v>99.75</v>
      </c>
      <c r="R259" s="6">
        <v>25</v>
      </c>
      <c r="S259" s="6">
        <v>25</v>
      </c>
      <c r="T259" s="6">
        <v>25</v>
      </c>
      <c r="U259" s="6">
        <v>25</v>
      </c>
      <c r="V259" s="6">
        <v>100</v>
      </c>
      <c r="W259" s="6">
        <v>21.32</v>
      </c>
      <c r="X259" s="6">
        <v>0</v>
      </c>
      <c r="Y259" s="6">
        <v>40.950000000000003</v>
      </c>
      <c r="Z259" s="6">
        <v>37.729999999999997</v>
      </c>
      <c r="AA259" s="6">
        <v>100</v>
      </c>
      <c r="AB259" s="21">
        <f t="shared" si="26"/>
        <v>1</v>
      </c>
      <c r="AC259" s="23">
        <f t="shared" si="23"/>
        <v>1</v>
      </c>
      <c r="AD259" s="34">
        <v>1</v>
      </c>
      <c r="AE259" s="34">
        <v>100</v>
      </c>
      <c r="AF259" s="35" t="str">
        <f>REPT("|",Tabla13[[#This Row],[Columna2]])</f>
        <v>||||||||||||||||||||||||||||||||||||||||||||||||||||||||||||||||||||||||||||||||||||||||||||||||||||</v>
      </c>
      <c r="AG259" s="24" t="str">
        <f t="shared" si="24"/>
        <v>85% a 100%</v>
      </c>
      <c r="AH259" s="26" t="str">
        <f t="shared" si="25"/>
        <v>176814276000155</v>
      </c>
      <c r="AI259" s="6">
        <v>1449666.38</v>
      </c>
      <c r="AJ259" s="6">
        <v>1298988.07</v>
      </c>
      <c r="AK259" s="21">
        <f t="shared" si="28"/>
        <v>0.89606000933814867</v>
      </c>
      <c r="AL259" s="33">
        <v>0.89606000933814867</v>
      </c>
      <c r="AM259" s="33">
        <f>+Tabla13[[#This Row],[Columna3]]*$AZ$4</f>
        <v>89.606000933814869</v>
      </c>
      <c r="AN259" s="36" t="str">
        <f>REPT("|",Tabla13[[#This Row],[Columna4]])</f>
        <v>|||||||||||||||||||||||||||||||||||||||||||||||||||||||||||||||||||||||||||||||||||||||||</v>
      </c>
      <c r="AO259" s="26" t="str">
        <f t="shared" si="27"/>
        <v>85% a 100%</v>
      </c>
      <c r="AP259" s="6">
        <v>1449666.3800000008</v>
      </c>
      <c r="AQ259" s="6">
        <v>1298988.0700000008</v>
      </c>
      <c r="AR259" s="5" t="s">
        <v>2551</v>
      </c>
      <c r="AS259" s="5" t="s">
        <v>2450</v>
      </c>
      <c r="AT259" s="5" t="s">
        <v>2430</v>
      </c>
      <c r="AU259" s="5" t="s">
        <v>2729</v>
      </c>
      <c r="AV259" s="5" t="s">
        <v>2166</v>
      </c>
      <c r="AW259" s="5" t="s">
        <v>898</v>
      </c>
      <c r="AX259" s="7">
        <v>44592.440416666701</v>
      </c>
      <c r="AY259" s="10"/>
    </row>
    <row r="260" spans="1:51" s="1" customFormat="1" ht="50" customHeight="1">
      <c r="A260" s="9">
        <v>2021</v>
      </c>
      <c r="B260" s="5" t="s">
        <v>1139</v>
      </c>
      <c r="C260" s="5" t="s">
        <v>2778</v>
      </c>
      <c r="D260" s="5" t="s">
        <v>2327</v>
      </c>
      <c r="E260" s="5" t="s">
        <v>2835</v>
      </c>
      <c r="F260" s="5" t="s">
        <v>507</v>
      </c>
      <c r="G260" s="5" t="s">
        <v>2285</v>
      </c>
      <c r="H260" s="29" t="s">
        <v>2771</v>
      </c>
      <c r="I260" s="5">
        <v>1</v>
      </c>
      <c r="J260" s="4">
        <v>1</v>
      </c>
      <c r="K260" s="5" t="s">
        <v>55</v>
      </c>
      <c r="L260" s="5" t="s">
        <v>2774</v>
      </c>
      <c r="M260" s="4">
        <v>9</v>
      </c>
      <c r="N260" s="5" t="s">
        <v>1967</v>
      </c>
      <c r="O260" s="5" t="s">
        <v>375</v>
      </c>
      <c r="P260" s="5" t="s">
        <v>314</v>
      </c>
      <c r="Q260" s="6">
        <v>99.56</v>
      </c>
      <c r="R260" s="6">
        <v>25</v>
      </c>
      <c r="S260" s="6">
        <v>25</v>
      </c>
      <c r="T260" s="6">
        <v>25</v>
      </c>
      <c r="U260" s="6">
        <v>25</v>
      </c>
      <c r="V260" s="6">
        <v>100</v>
      </c>
      <c r="W260" s="6">
        <v>24.3</v>
      </c>
      <c r="X260" s="6">
        <v>25</v>
      </c>
      <c r="Y260" s="6">
        <v>21</v>
      </c>
      <c r="Z260" s="6">
        <v>29.7</v>
      </c>
      <c r="AA260" s="6">
        <v>100</v>
      </c>
      <c r="AB260" s="21">
        <f t="shared" si="26"/>
        <v>1</v>
      </c>
      <c r="AC260" s="23">
        <f t="shared" ref="AC260:AC323" si="29">IF(AB260&gt;=100%,1,AB260)</f>
        <v>1</v>
      </c>
      <c r="AD260" s="34">
        <v>1</v>
      </c>
      <c r="AE260" s="34">
        <v>100</v>
      </c>
      <c r="AF260" s="35" t="str">
        <f>REPT("|",Tabla13[[#This Row],[Columna2]])</f>
        <v>||||||||||||||||||||||||||||||||||||||||||||||||||||||||||||||||||||||||||||||||||||||||||||||||||||</v>
      </c>
      <c r="AG260" s="24" t="str">
        <f t="shared" ref="AG260:AG323" si="30">IF(AB260&gt;=85%,"85% a 100%",IF(AND(AB260&gt;=70%,AB260&lt;85%),"70% a 84,99%","0% a 69,99%"))</f>
        <v>85% a 100%</v>
      </c>
      <c r="AH260" s="26" t="str">
        <f t="shared" ref="AH260:AH323" si="31">CONCATENATE(B260,F260)</f>
        <v>176814276000156</v>
      </c>
      <c r="AI260" s="6">
        <v>819727.15</v>
      </c>
      <c r="AJ260" s="6">
        <v>818591.3</v>
      </c>
      <c r="AK260" s="21">
        <f t="shared" si="28"/>
        <v>0.99861435600858162</v>
      </c>
      <c r="AL260" s="33">
        <v>0.99861435600858162</v>
      </c>
      <c r="AM260" s="33">
        <f>+Tabla13[[#This Row],[Columna3]]*$AZ$4</f>
        <v>99.861435600858158</v>
      </c>
      <c r="AN260" s="36" t="str">
        <f>REPT("|",Tabla13[[#This Row],[Columna4]])</f>
        <v>|||||||||||||||||||||||||||||||||||||||||||||||||||||||||||||||||||||||||||||||||||||||||||||||||||</v>
      </c>
      <c r="AO260" s="26" t="str">
        <f t="shared" si="27"/>
        <v>85% a 100%</v>
      </c>
      <c r="AP260" s="6">
        <v>819727.15000000014</v>
      </c>
      <c r="AQ260" s="6">
        <v>818591.30000000016</v>
      </c>
      <c r="AR260" s="5" t="s">
        <v>982</v>
      </c>
      <c r="AS260" s="5" t="s">
        <v>536</v>
      </c>
      <c r="AT260" s="5" t="s">
        <v>1274</v>
      </c>
      <c r="AU260" s="5" t="s">
        <v>1613</v>
      </c>
      <c r="AV260" s="5" t="s">
        <v>2166</v>
      </c>
      <c r="AW260" s="5" t="s">
        <v>898</v>
      </c>
      <c r="AX260" s="7">
        <v>44592.440625000003</v>
      </c>
      <c r="AY260" s="10"/>
    </row>
    <row r="261" spans="1:51" s="1" customFormat="1" ht="50" customHeight="1">
      <c r="A261" s="9">
        <v>2021</v>
      </c>
      <c r="B261" s="5" t="s">
        <v>1139</v>
      </c>
      <c r="C261" s="5" t="s">
        <v>2778</v>
      </c>
      <c r="D261" s="5" t="s">
        <v>2327</v>
      </c>
      <c r="E261" s="5" t="s">
        <v>2835</v>
      </c>
      <c r="F261" s="5" t="s">
        <v>2029</v>
      </c>
      <c r="G261" s="5" t="s">
        <v>421</v>
      </c>
      <c r="H261" s="29" t="s">
        <v>2771</v>
      </c>
      <c r="I261" s="5">
        <v>1</v>
      </c>
      <c r="J261" s="4">
        <v>1</v>
      </c>
      <c r="K261" s="5" t="s">
        <v>55</v>
      </c>
      <c r="L261" s="5" t="s">
        <v>2774</v>
      </c>
      <c r="M261" s="4">
        <v>9</v>
      </c>
      <c r="N261" s="5" t="s">
        <v>1967</v>
      </c>
      <c r="O261" s="5" t="s">
        <v>760</v>
      </c>
      <c r="P261" s="5" t="s">
        <v>314</v>
      </c>
      <c r="Q261" s="6">
        <v>99.91</v>
      </c>
      <c r="R261" s="6">
        <v>25</v>
      </c>
      <c r="S261" s="6">
        <v>25</v>
      </c>
      <c r="T261" s="6">
        <v>25</v>
      </c>
      <c r="U261" s="6">
        <v>25</v>
      </c>
      <c r="V261" s="6">
        <v>100</v>
      </c>
      <c r="W261" s="6">
        <v>24</v>
      </c>
      <c r="X261" s="6">
        <v>25</v>
      </c>
      <c r="Y261" s="6">
        <v>21.83</v>
      </c>
      <c r="Z261" s="6">
        <v>29.17</v>
      </c>
      <c r="AA261" s="6">
        <v>100</v>
      </c>
      <c r="AB261" s="21">
        <f t="shared" si="26"/>
        <v>1</v>
      </c>
      <c r="AC261" s="23">
        <f t="shared" si="29"/>
        <v>1</v>
      </c>
      <c r="AD261" s="34">
        <v>1</v>
      </c>
      <c r="AE261" s="34">
        <v>100</v>
      </c>
      <c r="AF261" s="35" t="str">
        <f>REPT("|",Tabla13[[#This Row],[Columna2]])</f>
        <v>||||||||||||||||||||||||||||||||||||||||||||||||||||||||||||||||||||||||||||||||||||||||||||||||||||</v>
      </c>
      <c r="AG261" s="24" t="str">
        <f t="shared" si="30"/>
        <v>85% a 100%</v>
      </c>
      <c r="AH261" s="26" t="str">
        <f t="shared" si="31"/>
        <v>176814276000157</v>
      </c>
      <c r="AI261" s="6">
        <v>1881134.74</v>
      </c>
      <c r="AJ261" s="6">
        <v>1879519.78</v>
      </c>
      <c r="AK261" s="21">
        <f t="shared" si="28"/>
        <v>0.9991414969030874</v>
      </c>
      <c r="AL261" s="33">
        <v>0.9991414969030874</v>
      </c>
      <c r="AM261" s="33">
        <f>+Tabla13[[#This Row],[Columna3]]*$AZ$4</f>
        <v>99.914149690308733</v>
      </c>
      <c r="AN261" s="36" t="str">
        <f>REPT("|",Tabla13[[#This Row],[Columna4]])</f>
        <v>|||||||||||||||||||||||||||||||||||||||||||||||||||||||||||||||||||||||||||||||||||||||||||||||||||</v>
      </c>
      <c r="AO261" s="26" t="str">
        <f t="shared" si="27"/>
        <v>85% a 100%</v>
      </c>
      <c r="AP261" s="6">
        <v>1881134.7399999998</v>
      </c>
      <c r="AQ261" s="6">
        <v>1879519.7799999998</v>
      </c>
      <c r="AR261" s="5" t="s">
        <v>2695</v>
      </c>
      <c r="AS261" s="5" t="s">
        <v>1963</v>
      </c>
      <c r="AT261" s="5" t="s">
        <v>1962</v>
      </c>
      <c r="AU261" s="5" t="s">
        <v>1481</v>
      </c>
      <c r="AV261" s="5" t="s">
        <v>2166</v>
      </c>
      <c r="AW261" s="5" t="s">
        <v>898</v>
      </c>
      <c r="AX261" s="7">
        <v>44592.440798611096</v>
      </c>
      <c r="AY261" s="10"/>
    </row>
    <row r="262" spans="1:51" s="1" customFormat="1" ht="50" customHeight="1">
      <c r="A262" s="9">
        <v>2021</v>
      </c>
      <c r="B262" s="5" t="s">
        <v>635</v>
      </c>
      <c r="C262" s="5" t="s">
        <v>2782</v>
      </c>
      <c r="D262" s="5" t="s">
        <v>76</v>
      </c>
      <c r="E262" s="5" t="s">
        <v>2829</v>
      </c>
      <c r="F262" s="5" t="s">
        <v>2219</v>
      </c>
      <c r="G262" s="5" t="s">
        <v>739</v>
      </c>
      <c r="H262" s="29" t="s">
        <v>2770</v>
      </c>
      <c r="I262" s="5">
        <v>3</v>
      </c>
      <c r="J262" s="4">
        <v>7</v>
      </c>
      <c r="K262" s="5" t="s">
        <v>2274</v>
      </c>
      <c r="L262" s="5" t="s">
        <v>2776</v>
      </c>
      <c r="M262" s="4">
        <v>14</v>
      </c>
      <c r="N262" s="5" t="s">
        <v>2573</v>
      </c>
      <c r="O262" s="5" t="s">
        <v>1961</v>
      </c>
      <c r="P262" s="5" t="s">
        <v>314</v>
      </c>
      <c r="Q262" s="6">
        <v>0</v>
      </c>
      <c r="R262" s="6">
        <v>25</v>
      </c>
      <c r="S262" s="6">
        <v>25</v>
      </c>
      <c r="T262" s="6">
        <v>25</v>
      </c>
      <c r="U262" s="6">
        <v>25</v>
      </c>
      <c r="V262" s="6">
        <v>100</v>
      </c>
      <c r="W262" s="6">
        <v>25</v>
      </c>
      <c r="X262" s="6">
        <v>9.02</v>
      </c>
      <c r="Y262" s="6">
        <v>18.98</v>
      </c>
      <c r="Z262" s="6">
        <v>20.99</v>
      </c>
      <c r="AA262" s="6">
        <v>73.989999999999995</v>
      </c>
      <c r="AB262" s="21">
        <f t="shared" si="26"/>
        <v>0.7399</v>
      </c>
      <c r="AC262" s="23">
        <f t="shared" si="29"/>
        <v>0.7399</v>
      </c>
      <c r="AD262" s="34">
        <v>0.7399</v>
      </c>
      <c r="AE262" s="34">
        <v>73.989999999999995</v>
      </c>
      <c r="AF262" s="35" t="str">
        <f>REPT("|",Tabla13[[#This Row],[Columna2]])</f>
        <v>|||||||||||||||||||||||||||||||||||||||||||||||||||||||||||||||||||||||||</v>
      </c>
      <c r="AG262" s="24" t="str">
        <f t="shared" si="30"/>
        <v>70% a 84,99%</v>
      </c>
      <c r="AH262" s="26" t="str">
        <f t="shared" si="31"/>
        <v>166001870000101</v>
      </c>
      <c r="AI262" s="6">
        <v>2391948.4500000002</v>
      </c>
      <c r="AJ262" s="6">
        <v>1769879.99</v>
      </c>
      <c r="AK262" s="21">
        <f t="shared" si="28"/>
        <v>0.73993233006338399</v>
      </c>
      <c r="AL262" s="33">
        <v>0.73993233006338399</v>
      </c>
      <c r="AM262" s="33">
        <f>+Tabla13[[#This Row],[Columna3]]*$AZ$4</f>
        <v>73.9932330063384</v>
      </c>
      <c r="AN262" s="36" t="str">
        <f>REPT("|",Tabla13[[#This Row],[Columna4]])</f>
        <v>|||||||||||||||||||||||||||||||||||||||||||||||||||||||||||||||||||||||||</v>
      </c>
      <c r="AO262" s="26" t="str">
        <f t="shared" si="27"/>
        <v>70% a 84,99%</v>
      </c>
      <c r="AP262" s="6">
        <v>21117306.390000001</v>
      </c>
      <c r="AQ262" s="6">
        <v>1769879.99</v>
      </c>
      <c r="AR262" s="5" t="s">
        <v>2682</v>
      </c>
      <c r="AS262" s="5" t="s">
        <v>86</v>
      </c>
      <c r="AT262" s="5" t="s">
        <v>1300</v>
      </c>
      <c r="AU262" s="5" t="s">
        <v>1567</v>
      </c>
      <c r="AV262" s="5" t="s">
        <v>1868</v>
      </c>
      <c r="AW262" s="5" t="s">
        <v>1574</v>
      </c>
      <c r="AX262" s="7">
        <v>44592.819293981498</v>
      </c>
      <c r="AY262" s="10"/>
    </row>
    <row r="263" spans="1:51" s="1" customFormat="1" ht="50" customHeight="1">
      <c r="A263" s="9">
        <v>2021</v>
      </c>
      <c r="B263" s="5" t="s">
        <v>2734</v>
      </c>
      <c r="C263" s="5" t="s">
        <v>2782</v>
      </c>
      <c r="D263" s="5" t="s">
        <v>1243</v>
      </c>
      <c r="E263" s="5" t="s">
        <v>2827</v>
      </c>
      <c r="F263" s="5" t="s">
        <v>2219</v>
      </c>
      <c r="G263" s="5" t="s">
        <v>739</v>
      </c>
      <c r="H263" s="29" t="s">
        <v>2770</v>
      </c>
      <c r="I263" s="5">
        <v>3</v>
      </c>
      <c r="J263" s="4">
        <v>8</v>
      </c>
      <c r="K263" s="5" t="s">
        <v>1534</v>
      </c>
      <c r="L263" s="5" t="s">
        <v>2776</v>
      </c>
      <c r="M263" s="4">
        <v>15</v>
      </c>
      <c r="N263" s="5" t="s">
        <v>409</v>
      </c>
      <c r="O263" s="5" t="s">
        <v>218</v>
      </c>
      <c r="P263" s="5" t="s">
        <v>488</v>
      </c>
      <c r="Q263" s="6">
        <v>0</v>
      </c>
      <c r="R263" s="6">
        <v>25</v>
      </c>
      <c r="S263" s="6">
        <v>25</v>
      </c>
      <c r="T263" s="6">
        <v>25</v>
      </c>
      <c r="U263" s="6">
        <v>25</v>
      </c>
      <c r="V263" s="6">
        <v>100</v>
      </c>
      <c r="W263" s="6">
        <v>25</v>
      </c>
      <c r="X263" s="6">
        <v>25</v>
      </c>
      <c r="Y263" s="6">
        <v>25</v>
      </c>
      <c r="Z263" s="6">
        <v>25</v>
      </c>
      <c r="AA263" s="6">
        <v>100</v>
      </c>
      <c r="AB263" s="21">
        <f t="shared" si="26"/>
        <v>1</v>
      </c>
      <c r="AC263" s="23">
        <f t="shared" si="29"/>
        <v>1</v>
      </c>
      <c r="AD263" s="34">
        <v>1</v>
      </c>
      <c r="AE263" s="34">
        <v>100</v>
      </c>
      <c r="AF263" s="35" t="str">
        <f>REPT("|",Tabla13[[#This Row],[Columna2]])</f>
        <v>||||||||||||||||||||||||||||||||||||||||||||||||||||||||||||||||||||||||||||||||||||||||||||||||||||</v>
      </c>
      <c r="AG263" s="24" t="str">
        <f t="shared" si="30"/>
        <v>85% a 100%</v>
      </c>
      <c r="AH263" s="26" t="str">
        <f t="shared" si="31"/>
        <v>176818603000101</v>
      </c>
      <c r="AI263" s="6">
        <v>121560.05</v>
      </c>
      <c r="AJ263" s="6">
        <v>121536.4</v>
      </c>
      <c r="AK263" s="21">
        <f t="shared" si="28"/>
        <v>0.9998054459503759</v>
      </c>
      <c r="AL263" s="33">
        <v>0.9998054459503759</v>
      </c>
      <c r="AM263" s="33">
        <f>+Tabla13[[#This Row],[Columna3]]*$AZ$4</f>
        <v>99.980544595037586</v>
      </c>
      <c r="AN263" s="36" t="str">
        <f>REPT("|",Tabla13[[#This Row],[Columna4]])</f>
        <v>|||||||||||||||||||||||||||||||||||||||||||||||||||||||||||||||||||||||||||||||||||||||||||||||||||</v>
      </c>
      <c r="AO263" s="26" t="str">
        <f t="shared" si="27"/>
        <v>85% a 100%</v>
      </c>
      <c r="AP263" s="6">
        <v>121560.05</v>
      </c>
      <c r="AQ263" s="6">
        <v>121536.40000000001</v>
      </c>
      <c r="AR263" s="5" t="s">
        <v>1722</v>
      </c>
      <c r="AS263" s="5" t="s">
        <v>2146</v>
      </c>
      <c r="AT263" s="5" t="s">
        <v>2584</v>
      </c>
      <c r="AU263" s="5" t="s">
        <v>2057</v>
      </c>
      <c r="AV263" s="5" t="s">
        <v>252</v>
      </c>
      <c r="AW263" s="5" t="s">
        <v>2613</v>
      </c>
      <c r="AX263" s="7">
        <v>44588.4602662037</v>
      </c>
      <c r="AY263" s="10"/>
    </row>
    <row r="264" spans="1:51" s="1" customFormat="1" ht="50" customHeight="1">
      <c r="A264" s="9">
        <v>2021</v>
      </c>
      <c r="B264" s="5" t="s">
        <v>1762</v>
      </c>
      <c r="C264" s="5" t="s">
        <v>2782</v>
      </c>
      <c r="D264" s="5" t="s">
        <v>969</v>
      </c>
      <c r="E264" s="5" t="s">
        <v>2827</v>
      </c>
      <c r="F264" s="5" t="s">
        <v>2219</v>
      </c>
      <c r="G264" s="5" t="s">
        <v>739</v>
      </c>
      <c r="H264" s="29" t="s">
        <v>2770</v>
      </c>
      <c r="I264" s="5">
        <v>3</v>
      </c>
      <c r="J264" s="4">
        <v>7</v>
      </c>
      <c r="K264" s="5" t="s">
        <v>2274</v>
      </c>
      <c r="L264" s="5" t="s">
        <v>2776</v>
      </c>
      <c r="M264" s="4">
        <v>14</v>
      </c>
      <c r="N264" s="5" t="s">
        <v>2573</v>
      </c>
      <c r="O264" s="5" t="s">
        <v>706</v>
      </c>
      <c r="P264" s="5" t="s">
        <v>314</v>
      </c>
      <c r="Q264" s="6">
        <v>0</v>
      </c>
      <c r="R264" s="6">
        <v>25</v>
      </c>
      <c r="S264" s="6">
        <v>25</v>
      </c>
      <c r="T264" s="6">
        <v>25</v>
      </c>
      <c r="U264" s="6">
        <v>25</v>
      </c>
      <c r="V264" s="6">
        <v>100</v>
      </c>
      <c r="W264" s="6">
        <v>25</v>
      </c>
      <c r="X264" s="6">
        <v>25</v>
      </c>
      <c r="Y264" s="6">
        <v>25</v>
      </c>
      <c r="Z264" s="6">
        <v>25</v>
      </c>
      <c r="AA264" s="6">
        <v>100</v>
      </c>
      <c r="AB264" s="21">
        <f t="shared" si="26"/>
        <v>1</v>
      </c>
      <c r="AC264" s="23">
        <f t="shared" si="29"/>
        <v>1</v>
      </c>
      <c r="AD264" s="34">
        <v>1</v>
      </c>
      <c r="AE264" s="34">
        <v>100</v>
      </c>
      <c r="AF264" s="35" t="str">
        <f>REPT("|",Tabla13[[#This Row],[Columna2]])</f>
        <v>||||||||||||||||||||||||||||||||||||||||||||||||||||||||||||||||||||||||||||||||||||||||||||||||||||</v>
      </c>
      <c r="AG264" s="24" t="str">
        <f t="shared" si="30"/>
        <v>85% a 100%</v>
      </c>
      <c r="AH264" s="26" t="str">
        <f t="shared" si="31"/>
        <v>176819251000101</v>
      </c>
      <c r="AI264" s="6">
        <v>4091017.92</v>
      </c>
      <c r="AJ264" s="6">
        <v>4060705.12</v>
      </c>
      <c r="AK264" s="21">
        <f t="shared" si="28"/>
        <v>0.99259040155952194</v>
      </c>
      <c r="AL264" s="33">
        <v>0.99259040155952194</v>
      </c>
      <c r="AM264" s="33">
        <f>+Tabla13[[#This Row],[Columna3]]*$AZ$4</f>
        <v>99.259040155952192</v>
      </c>
      <c r="AN264" s="36" t="str">
        <f>REPT("|",Tabla13[[#This Row],[Columna4]])</f>
        <v>|||||||||||||||||||||||||||||||||||||||||||||||||||||||||||||||||||||||||||||||||||||||||||||||||||</v>
      </c>
      <c r="AO264" s="26" t="str">
        <f t="shared" si="27"/>
        <v>85% a 100%</v>
      </c>
      <c r="AP264" s="6">
        <v>4091017.92</v>
      </c>
      <c r="AQ264" s="6">
        <v>4060705.1199999996</v>
      </c>
      <c r="AR264" s="5" t="s">
        <v>1709</v>
      </c>
      <c r="AS264" s="5" t="s">
        <v>466</v>
      </c>
      <c r="AT264" s="5" t="s">
        <v>2499</v>
      </c>
      <c r="AU264" s="5" t="s">
        <v>1796</v>
      </c>
      <c r="AV264" s="5" t="s">
        <v>900</v>
      </c>
      <c r="AW264" s="5" t="s">
        <v>2309</v>
      </c>
      <c r="AX264" s="7">
        <v>44585.680787037003</v>
      </c>
      <c r="AY264" s="10"/>
    </row>
    <row r="265" spans="1:51" s="1" customFormat="1" ht="50" customHeight="1">
      <c r="A265" s="9">
        <v>2021</v>
      </c>
      <c r="B265" s="5" t="s">
        <v>1762</v>
      </c>
      <c r="C265" s="5" t="s">
        <v>2782</v>
      </c>
      <c r="D265" s="5" t="s">
        <v>969</v>
      </c>
      <c r="E265" s="5" t="s">
        <v>2827</v>
      </c>
      <c r="F265" s="5" t="s">
        <v>1631</v>
      </c>
      <c r="G265" s="5" t="s">
        <v>1372</v>
      </c>
      <c r="H265" s="29" t="s">
        <v>2771</v>
      </c>
      <c r="I265" s="5">
        <v>3</v>
      </c>
      <c r="J265" s="4">
        <v>7</v>
      </c>
      <c r="K265" s="5" t="s">
        <v>2274</v>
      </c>
      <c r="L265" s="5" t="s">
        <v>2776</v>
      </c>
      <c r="M265" s="4">
        <v>15</v>
      </c>
      <c r="N265" s="5" t="s">
        <v>409</v>
      </c>
      <c r="O265" s="5" t="s">
        <v>479</v>
      </c>
      <c r="P265" s="5" t="s">
        <v>314</v>
      </c>
      <c r="Q265" s="6">
        <v>0</v>
      </c>
      <c r="R265" s="6">
        <v>15</v>
      </c>
      <c r="S265" s="6">
        <v>37</v>
      </c>
      <c r="T265" s="6">
        <v>13</v>
      </c>
      <c r="U265" s="6">
        <v>35</v>
      </c>
      <c r="V265" s="6">
        <v>100</v>
      </c>
      <c r="W265" s="6">
        <v>11</v>
      </c>
      <c r="X265" s="6">
        <v>38</v>
      </c>
      <c r="Y265" s="6">
        <v>13</v>
      </c>
      <c r="Z265" s="6">
        <v>42</v>
      </c>
      <c r="AA265" s="6">
        <v>104</v>
      </c>
      <c r="AB265" s="21">
        <f t="shared" si="26"/>
        <v>1.04</v>
      </c>
      <c r="AC265" s="23">
        <f t="shared" si="29"/>
        <v>1</v>
      </c>
      <c r="AD265" s="34">
        <v>1</v>
      </c>
      <c r="AE265" s="34">
        <v>100</v>
      </c>
      <c r="AF265" s="35" t="str">
        <f>REPT("|",Tabla13[[#This Row],[Columna2]])</f>
        <v>||||||||||||||||||||||||||||||||||||||||||||||||||||||||||||||||||||||||||||||||||||||||||||||||||||</v>
      </c>
      <c r="AG265" s="24" t="str">
        <f t="shared" si="30"/>
        <v>85% a 100%</v>
      </c>
      <c r="AH265" s="26" t="str">
        <f t="shared" si="31"/>
        <v>176819251000155</v>
      </c>
      <c r="AI265" s="6">
        <v>3872496.77</v>
      </c>
      <c r="AJ265" s="6">
        <v>3851961.66</v>
      </c>
      <c r="AK265" s="21">
        <f t="shared" si="28"/>
        <v>0.99469719118706978</v>
      </c>
      <c r="AL265" s="33">
        <v>0.99469719118706978</v>
      </c>
      <c r="AM265" s="33">
        <f>+Tabla13[[#This Row],[Columna3]]*$AZ$4</f>
        <v>99.469719118706976</v>
      </c>
      <c r="AN265" s="36" t="str">
        <f>REPT("|",Tabla13[[#This Row],[Columna4]])</f>
        <v>|||||||||||||||||||||||||||||||||||||||||||||||||||||||||||||||||||||||||||||||||||||||||||||||||||</v>
      </c>
      <c r="AO265" s="26" t="str">
        <f t="shared" si="27"/>
        <v>85% a 100%</v>
      </c>
      <c r="AP265" s="6">
        <v>3872496.77</v>
      </c>
      <c r="AQ265" s="6">
        <v>3851961.66</v>
      </c>
      <c r="AR265" s="5" t="s">
        <v>2397</v>
      </c>
      <c r="AS265" s="5" t="s">
        <v>1716</v>
      </c>
      <c r="AT265" s="5" t="s">
        <v>1738</v>
      </c>
      <c r="AU265" s="5" t="s">
        <v>1861</v>
      </c>
      <c r="AV265" s="5" t="s">
        <v>900</v>
      </c>
      <c r="AW265" s="5" t="s">
        <v>2309</v>
      </c>
      <c r="AX265" s="7">
        <v>44585.680011574099</v>
      </c>
      <c r="AY265" s="10"/>
    </row>
    <row r="266" spans="1:51" s="1" customFormat="1" ht="50" customHeight="1">
      <c r="A266" s="9">
        <v>2021</v>
      </c>
      <c r="B266" s="5" t="s">
        <v>1249</v>
      </c>
      <c r="C266" s="5" t="s">
        <v>2780</v>
      </c>
      <c r="D266" s="5" t="s">
        <v>2677</v>
      </c>
      <c r="E266" s="5" t="s">
        <v>2835</v>
      </c>
      <c r="F266" s="5" t="s">
        <v>2219</v>
      </c>
      <c r="G266" s="5" t="s">
        <v>739</v>
      </c>
      <c r="H266" s="29" t="s">
        <v>2770</v>
      </c>
      <c r="I266" s="5">
        <v>1</v>
      </c>
      <c r="J266" s="4">
        <v>1</v>
      </c>
      <c r="K266" s="5" t="s">
        <v>55</v>
      </c>
      <c r="L266" s="5" t="s">
        <v>2773</v>
      </c>
      <c r="M266" s="4">
        <v>5</v>
      </c>
      <c r="N266" s="5" t="s">
        <v>1388</v>
      </c>
      <c r="O266" s="5" t="s">
        <v>1111</v>
      </c>
      <c r="P266" s="5" t="s">
        <v>314</v>
      </c>
      <c r="Q266" s="6">
        <v>0</v>
      </c>
      <c r="R266" s="6">
        <v>23</v>
      </c>
      <c r="S266" s="6">
        <v>23</v>
      </c>
      <c r="T266" s="6">
        <v>27</v>
      </c>
      <c r="U266" s="6">
        <v>27</v>
      </c>
      <c r="V266" s="6">
        <v>100</v>
      </c>
      <c r="W266" s="6">
        <v>23</v>
      </c>
      <c r="X266" s="6">
        <v>27</v>
      </c>
      <c r="Y266" s="6">
        <v>25</v>
      </c>
      <c r="Z266" s="6">
        <v>25</v>
      </c>
      <c r="AA266" s="6">
        <v>100</v>
      </c>
      <c r="AB266" s="21">
        <f t="shared" si="26"/>
        <v>1</v>
      </c>
      <c r="AC266" s="23">
        <f t="shared" si="29"/>
        <v>1</v>
      </c>
      <c r="AD266" s="34">
        <v>1</v>
      </c>
      <c r="AE266" s="34">
        <v>100</v>
      </c>
      <c r="AF266" s="35" t="str">
        <f>REPT("|",Tabla13[[#This Row],[Columna2]])</f>
        <v>||||||||||||||||||||||||||||||||||||||||||||||||||||||||||||||||||||||||||||||||||||||||||||||||||||</v>
      </c>
      <c r="AG266" s="24" t="str">
        <f t="shared" si="30"/>
        <v>85% a 100%</v>
      </c>
      <c r="AH266" s="26" t="str">
        <f t="shared" si="31"/>
        <v>096860331000101</v>
      </c>
      <c r="AI266" s="6">
        <v>525953.43999999994</v>
      </c>
      <c r="AJ266" s="6">
        <v>525949.47</v>
      </c>
      <c r="AK266" s="21">
        <f t="shared" si="28"/>
        <v>0.9999924518033384</v>
      </c>
      <c r="AL266" s="33">
        <v>0.9999924518033384</v>
      </c>
      <c r="AM266" s="33">
        <f>+Tabla13[[#This Row],[Columna3]]*$AZ$4</f>
        <v>99.999245180333844</v>
      </c>
      <c r="AN266" s="36" t="str">
        <f>REPT("|",Tabla13[[#This Row],[Columna4]])</f>
        <v>|||||||||||||||||||||||||||||||||||||||||||||||||||||||||||||||||||||||||||||||||||||||||||||||||||</v>
      </c>
      <c r="AO266" s="26" t="str">
        <f t="shared" si="27"/>
        <v>85% a 100%</v>
      </c>
      <c r="AP266" s="6">
        <v>525953.44000000006</v>
      </c>
      <c r="AQ266" s="6">
        <v>525949.47000000009</v>
      </c>
      <c r="AR266" s="5" t="s">
        <v>2668</v>
      </c>
      <c r="AS266" s="5" t="s">
        <v>1183</v>
      </c>
      <c r="AT266" s="5" t="s">
        <v>1276</v>
      </c>
      <c r="AU266" s="5" t="s">
        <v>1891</v>
      </c>
      <c r="AV266" s="5" t="s">
        <v>1106</v>
      </c>
      <c r="AW266" s="5" t="s">
        <v>1672</v>
      </c>
      <c r="AX266" s="7">
        <v>44579.401782407404</v>
      </c>
      <c r="AY266" s="10"/>
    </row>
    <row r="267" spans="1:51" s="1" customFormat="1" ht="50" customHeight="1">
      <c r="A267" s="9">
        <v>2021</v>
      </c>
      <c r="B267" s="5" t="s">
        <v>1845</v>
      </c>
      <c r="C267" s="5" t="s">
        <v>2782</v>
      </c>
      <c r="D267" s="5" t="s">
        <v>487</v>
      </c>
      <c r="E267" s="5" t="s">
        <v>2827</v>
      </c>
      <c r="F267" s="5" t="s">
        <v>2219</v>
      </c>
      <c r="G267" s="5" t="s">
        <v>739</v>
      </c>
      <c r="H267" s="29" t="s">
        <v>2770</v>
      </c>
      <c r="I267" s="5">
        <v>3</v>
      </c>
      <c r="J267" s="4">
        <v>7</v>
      </c>
      <c r="K267" s="5" t="s">
        <v>2274</v>
      </c>
      <c r="L267" s="5" t="s">
        <v>2776</v>
      </c>
      <c r="M267" s="4">
        <v>14</v>
      </c>
      <c r="N267" s="5" t="s">
        <v>2573</v>
      </c>
      <c r="O267" s="5" t="s">
        <v>218</v>
      </c>
      <c r="P267" s="5" t="s">
        <v>488</v>
      </c>
      <c r="Q267" s="6">
        <v>89.72</v>
      </c>
      <c r="R267" s="6">
        <v>25</v>
      </c>
      <c r="S267" s="6">
        <v>25</v>
      </c>
      <c r="T267" s="6">
        <v>25</v>
      </c>
      <c r="U267" s="6">
        <v>25</v>
      </c>
      <c r="V267" s="6">
        <v>100</v>
      </c>
      <c r="W267" s="6">
        <v>25</v>
      </c>
      <c r="X267" s="6">
        <v>25</v>
      </c>
      <c r="Y267" s="6">
        <v>25</v>
      </c>
      <c r="Z267" s="6">
        <v>25</v>
      </c>
      <c r="AA267" s="6">
        <v>100</v>
      </c>
      <c r="AB267" s="21">
        <f t="shared" si="26"/>
        <v>1</v>
      </c>
      <c r="AC267" s="23">
        <f t="shared" si="29"/>
        <v>1</v>
      </c>
      <c r="AD267" s="34">
        <v>1</v>
      </c>
      <c r="AE267" s="34">
        <v>100</v>
      </c>
      <c r="AF267" s="35" t="str">
        <f>REPT("|",Tabla13[[#This Row],[Columna2]])</f>
        <v>||||||||||||||||||||||||||||||||||||||||||||||||||||||||||||||||||||||||||||||||||||||||||||||||||||</v>
      </c>
      <c r="AG267" s="24" t="str">
        <f t="shared" si="30"/>
        <v>85% a 100%</v>
      </c>
      <c r="AH267" s="26" t="str">
        <f t="shared" si="31"/>
        <v>176814675000101</v>
      </c>
      <c r="AI267" s="6">
        <v>6594895.9900000002</v>
      </c>
      <c r="AJ267" s="6">
        <v>6336818.7300000004</v>
      </c>
      <c r="AK267" s="21">
        <f t="shared" si="28"/>
        <v>0.96086712203022939</v>
      </c>
      <c r="AL267" s="33">
        <v>0.96086712203022939</v>
      </c>
      <c r="AM267" s="33">
        <f>+Tabla13[[#This Row],[Columna3]]*$AZ$4</f>
        <v>96.086712203022941</v>
      </c>
      <c r="AN267" s="36" t="str">
        <f>REPT("|",Tabla13[[#This Row],[Columna4]])</f>
        <v>||||||||||||||||||||||||||||||||||||||||||||||||||||||||||||||||||||||||||||||||||||||||||||||||</v>
      </c>
      <c r="AO267" s="26" t="str">
        <f t="shared" si="27"/>
        <v>85% a 100%</v>
      </c>
      <c r="AP267" s="6">
        <v>6594895.9900000002</v>
      </c>
      <c r="AQ267" s="6">
        <v>6336818.7299999995</v>
      </c>
      <c r="AR267" s="5" t="s">
        <v>743</v>
      </c>
      <c r="AS267" s="5" t="s">
        <v>1001</v>
      </c>
      <c r="AT267" s="5" t="s">
        <v>919</v>
      </c>
      <c r="AU267" s="5" t="s">
        <v>919</v>
      </c>
      <c r="AV267" s="5" t="s">
        <v>1867</v>
      </c>
      <c r="AW267" s="5" t="s">
        <v>1786</v>
      </c>
      <c r="AX267" s="7">
        <v>44586.702071759297</v>
      </c>
      <c r="AY267" s="10"/>
    </row>
    <row r="268" spans="1:51" s="1" customFormat="1" ht="50" customHeight="1">
      <c r="A268" s="9">
        <v>2021</v>
      </c>
      <c r="B268" s="5" t="s">
        <v>1845</v>
      </c>
      <c r="C268" s="5" t="s">
        <v>2782</v>
      </c>
      <c r="D268" s="5" t="s">
        <v>487</v>
      </c>
      <c r="E268" s="5" t="s">
        <v>2827</v>
      </c>
      <c r="F268" s="5" t="s">
        <v>2029</v>
      </c>
      <c r="G268" s="5" t="s">
        <v>1431</v>
      </c>
      <c r="H268" s="29" t="s">
        <v>2771</v>
      </c>
      <c r="I268" s="5">
        <v>3</v>
      </c>
      <c r="J268" s="4">
        <v>7</v>
      </c>
      <c r="K268" s="5" t="s">
        <v>2274</v>
      </c>
      <c r="L268" s="5" t="s">
        <v>2776</v>
      </c>
      <c r="M268" s="4">
        <v>14</v>
      </c>
      <c r="N268" s="5" t="s">
        <v>2573</v>
      </c>
      <c r="O268" s="5" t="s">
        <v>2651</v>
      </c>
      <c r="P268" s="5" t="s">
        <v>314</v>
      </c>
      <c r="Q268" s="6">
        <v>82.73</v>
      </c>
      <c r="R268" s="6">
        <v>25</v>
      </c>
      <c r="S268" s="6">
        <v>25</v>
      </c>
      <c r="T268" s="6">
        <v>25</v>
      </c>
      <c r="U268" s="6">
        <v>25</v>
      </c>
      <c r="V268" s="6">
        <v>100</v>
      </c>
      <c r="W268" s="6">
        <v>15.91</v>
      </c>
      <c r="X268" s="6">
        <v>25</v>
      </c>
      <c r="Y268" s="6">
        <v>25</v>
      </c>
      <c r="Z268" s="6">
        <v>25</v>
      </c>
      <c r="AA268" s="6">
        <v>90.91</v>
      </c>
      <c r="AB268" s="21">
        <f t="shared" si="26"/>
        <v>0.90910000000000002</v>
      </c>
      <c r="AC268" s="23">
        <f t="shared" si="29"/>
        <v>0.90910000000000002</v>
      </c>
      <c r="AD268" s="34">
        <v>0.90910000000000002</v>
      </c>
      <c r="AE268" s="34">
        <v>90.91</v>
      </c>
      <c r="AF268" s="35" t="str">
        <f>REPT("|",Tabla13[[#This Row],[Columna2]])</f>
        <v>||||||||||||||||||||||||||||||||||||||||||||||||||||||||||||||||||||||||||||||||||||||||||</v>
      </c>
      <c r="AG268" s="24" t="str">
        <f t="shared" si="30"/>
        <v>85% a 100%</v>
      </c>
      <c r="AH268" s="26" t="str">
        <f t="shared" si="31"/>
        <v>176814675000157</v>
      </c>
      <c r="AI268" s="6">
        <v>30300159.579999998</v>
      </c>
      <c r="AJ268" s="6">
        <v>28444712.66</v>
      </c>
      <c r="AK268" s="21">
        <f t="shared" si="28"/>
        <v>0.93876445056003244</v>
      </c>
      <c r="AL268" s="33">
        <v>0.93876445056003244</v>
      </c>
      <c r="AM268" s="33">
        <f>+Tabla13[[#This Row],[Columna3]]*$AZ$4</f>
        <v>93.876445056003249</v>
      </c>
      <c r="AN268" s="36" t="str">
        <f>REPT("|",Tabla13[[#This Row],[Columna4]])</f>
        <v>|||||||||||||||||||||||||||||||||||||||||||||||||||||||||||||||||||||||||||||||||||||||||||||</v>
      </c>
      <c r="AO268" s="26" t="str">
        <f t="shared" si="27"/>
        <v>85% a 100%</v>
      </c>
      <c r="AP268" s="6">
        <v>30300159.579999994</v>
      </c>
      <c r="AQ268" s="6">
        <v>28444712.660000008</v>
      </c>
      <c r="AR268" s="5" t="s">
        <v>2056</v>
      </c>
      <c r="AS268" s="5" t="s">
        <v>2025</v>
      </c>
      <c r="AT268" s="5" t="s">
        <v>2539</v>
      </c>
      <c r="AU268" s="5" t="s">
        <v>75</v>
      </c>
      <c r="AV268" s="5" t="s">
        <v>1867</v>
      </c>
      <c r="AW268" s="5" t="s">
        <v>1786</v>
      </c>
      <c r="AX268" s="7">
        <v>44586.7050578704</v>
      </c>
      <c r="AY268" s="10"/>
    </row>
    <row r="269" spans="1:51" s="1" customFormat="1" ht="50" customHeight="1">
      <c r="A269" s="9">
        <v>2021</v>
      </c>
      <c r="B269" s="5" t="s">
        <v>1735</v>
      </c>
      <c r="C269" s="5" t="s">
        <v>2781</v>
      </c>
      <c r="D269" s="5" t="s">
        <v>1682</v>
      </c>
      <c r="E269" s="5" t="s">
        <v>2827</v>
      </c>
      <c r="F269" s="5" t="s">
        <v>2219</v>
      </c>
      <c r="G269" s="5" t="s">
        <v>739</v>
      </c>
      <c r="H269" s="29" t="s">
        <v>2770</v>
      </c>
      <c r="I269" s="5">
        <v>3</v>
      </c>
      <c r="J269" s="4">
        <v>7</v>
      </c>
      <c r="K269" s="5" t="s">
        <v>2274</v>
      </c>
      <c r="L269" s="5" t="s">
        <v>2776</v>
      </c>
      <c r="M269" s="4">
        <v>14</v>
      </c>
      <c r="N269" s="5" t="s">
        <v>2573</v>
      </c>
      <c r="O269" s="5" t="s">
        <v>706</v>
      </c>
      <c r="P269" s="5" t="s">
        <v>314</v>
      </c>
      <c r="Q269" s="6">
        <v>98.84</v>
      </c>
      <c r="R269" s="6">
        <v>0.23</v>
      </c>
      <c r="S269" s="6">
        <v>0.27</v>
      </c>
      <c r="T269" s="6">
        <v>0.25</v>
      </c>
      <c r="U269" s="6">
        <v>0.25</v>
      </c>
      <c r="V269" s="6">
        <v>1</v>
      </c>
      <c r="W269" s="6">
        <v>0.2</v>
      </c>
      <c r="X269" s="6">
        <v>0.23</v>
      </c>
      <c r="Y269" s="6">
        <v>0.22</v>
      </c>
      <c r="Z269" s="6">
        <v>0.28000000000000003</v>
      </c>
      <c r="AA269" s="6">
        <v>0.93</v>
      </c>
      <c r="AB269" s="21">
        <f t="shared" si="26"/>
        <v>0.93</v>
      </c>
      <c r="AC269" s="23">
        <f t="shared" si="29"/>
        <v>0.93</v>
      </c>
      <c r="AD269" s="34">
        <v>0.93</v>
      </c>
      <c r="AE269" s="34">
        <v>93</v>
      </c>
      <c r="AF269" s="35" t="str">
        <f>REPT("|",Tabla13[[#This Row],[Columna2]])</f>
        <v>|||||||||||||||||||||||||||||||||||||||||||||||||||||||||||||||||||||||||||||||||||||||||||||</v>
      </c>
      <c r="AG269" s="24" t="str">
        <f t="shared" si="30"/>
        <v>85% a 100%</v>
      </c>
      <c r="AH269" s="26" t="str">
        <f t="shared" si="31"/>
        <v>176814314000101</v>
      </c>
      <c r="AI269" s="6">
        <v>3827516.46</v>
      </c>
      <c r="AJ269" s="6">
        <v>3682135</v>
      </c>
      <c r="AK269" s="21">
        <f t="shared" si="28"/>
        <v>0.96201676425971527</v>
      </c>
      <c r="AL269" s="33">
        <v>0.96201676425971527</v>
      </c>
      <c r="AM269" s="33">
        <f>+Tabla13[[#This Row],[Columna3]]*$AZ$4</f>
        <v>96.201676425971527</v>
      </c>
      <c r="AN269" s="36" t="str">
        <f>REPT("|",Tabla13[[#This Row],[Columna4]])</f>
        <v>||||||||||||||||||||||||||||||||||||||||||||||||||||||||||||||||||||||||||||||||||||||||||||||||</v>
      </c>
      <c r="AO269" s="26" t="str">
        <f t="shared" si="27"/>
        <v>85% a 100%</v>
      </c>
      <c r="AP269" s="6">
        <v>3827516.4600000004</v>
      </c>
      <c r="AQ269" s="6">
        <v>3682135.0000000005</v>
      </c>
      <c r="AR269" s="5" t="s">
        <v>521</v>
      </c>
      <c r="AS269" s="5" t="s">
        <v>362</v>
      </c>
      <c r="AT269" s="5" t="s">
        <v>362</v>
      </c>
      <c r="AU269" s="5" t="s">
        <v>1250</v>
      </c>
      <c r="AV269" s="5" t="s">
        <v>454</v>
      </c>
      <c r="AW269" s="5" t="s">
        <v>281</v>
      </c>
      <c r="AX269" s="7">
        <v>44587.755104166703</v>
      </c>
      <c r="AY269" s="10"/>
    </row>
    <row r="270" spans="1:51" s="1" customFormat="1" ht="50" customHeight="1">
      <c r="A270" s="9">
        <v>2021</v>
      </c>
      <c r="B270" s="5" t="s">
        <v>665</v>
      </c>
      <c r="C270" s="5" t="s">
        <v>2780</v>
      </c>
      <c r="D270" s="5" t="s">
        <v>520</v>
      </c>
      <c r="E270" s="5" t="s">
        <v>2827</v>
      </c>
      <c r="F270" s="5" t="s">
        <v>2219</v>
      </c>
      <c r="G270" s="5" t="s">
        <v>739</v>
      </c>
      <c r="H270" s="29" t="s">
        <v>2770</v>
      </c>
      <c r="I270" s="5">
        <v>3</v>
      </c>
      <c r="J270" s="4">
        <v>7</v>
      </c>
      <c r="K270" s="5" t="s">
        <v>2274</v>
      </c>
      <c r="L270" s="5" t="s">
        <v>2776</v>
      </c>
      <c r="M270" s="4">
        <v>14</v>
      </c>
      <c r="N270" s="5" t="s">
        <v>2573</v>
      </c>
      <c r="O270" s="5" t="s">
        <v>586</v>
      </c>
      <c r="P270" s="5" t="s">
        <v>314</v>
      </c>
      <c r="Q270" s="6">
        <v>100</v>
      </c>
      <c r="R270" s="6">
        <v>25</v>
      </c>
      <c r="S270" s="6">
        <v>25</v>
      </c>
      <c r="T270" s="6">
        <v>25</v>
      </c>
      <c r="U270" s="6">
        <v>25</v>
      </c>
      <c r="V270" s="6">
        <v>100</v>
      </c>
      <c r="W270" s="6">
        <v>25</v>
      </c>
      <c r="X270" s="6">
        <v>25</v>
      </c>
      <c r="Y270" s="6">
        <v>25</v>
      </c>
      <c r="Z270" s="6">
        <v>25</v>
      </c>
      <c r="AA270" s="6">
        <v>100</v>
      </c>
      <c r="AB270" s="21">
        <f t="shared" si="26"/>
        <v>1</v>
      </c>
      <c r="AC270" s="23">
        <f t="shared" si="29"/>
        <v>1</v>
      </c>
      <c r="AD270" s="34">
        <v>1</v>
      </c>
      <c r="AE270" s="34">
        <v>100</v>
      </c>
      <c r="AF270" s="35" t="str">
        <f>REPT("|",Tabla13[[#This Row],[Columna2]])</f>
        <v>||||||||||||||||||||||||||||||||||||||||||||||||||||||||||||||||||||||||||||||||||||||||||||||||||||</v>
      </c>
      <c r="AG270" s="24" t="str">
        <f t="shared" si="30"/>
        <v>85% a 100%</v>
      </c>
      <c r="AH270" s="26" t="str">
        <f t="shared" si="31"/>
        <v>176814152000101</v>
      </c>
      <c r="AI270" s="6">
        <v>538833.38</v>
      </c>
      <c r="AJ270" s="6">
        <v>529548.54</v>
      </c>
      <c r="AK270" s="21">
        <f t="shared" si="28"/>
        <v>0.98276862506179563</v>
      </c>
      <c r="AL270" s="33">
        <v>0.98276862506179563</v>
      </c>
      <c r="AM270" s="33">
        <f>+Tabla13[[#This Row],[Columna3]]*$AZ$4</f>
        <v>98.276862506179569</v>
      </c>
      <c r="AN270" s="36" t="str">
        <f>REPT("|",Tabla13[[#This Row],[Columna4]])</f>
        <v>||||||||||||||||||||||||||||||||||||||||||||||||||||||||||||||||||||||||||||||||||||||||||||||||||</v>
      </c>
      <c r="AO270" s="26" t="str">
        <f t="shared" si="27"/>
        <v>85% a 100%</v>
      </c>
      <c r="AP270" s="6">
        <v>538833.38</v>
      </c>
      <c r="AQ270" s="6">
        <v>529548.53999999992</v>
      </c>
      <c r="AR270" s="5" t="s">
        <v>2188</v>
      </c>
      <c r="AS270" s="5" t="s">
        <v>153</v>
      </c>
      <c r="AT270" s="5" t="s">
        <v>1417</v>
      </c>
      <c r="AU270" s="5" t="s">
        <v>883</v>
      </c>
      <c r="AV270" s="5" t="s">
        <v>394</v>
      </c>
      <c r="AW270" s="5" t="s">
        <v>2</v>
      </c>
      <c r="AX270" s="7">
        <v>44589.546585648102</v>
      </c>
      <c r="AY270" s="10"/>
    </row>
    <row r="271" spans="1:51" s="1" customFormat="1" ht="50" customHeight="1">
      <c r="A271" s="9">
        <v>2021</v>
      </c>
      <c r="B271" s="5" t="s">
        <v>665</v>
      </c>
      <c r="C271" s="5" t="s">
        <v>2780</v>
      </c>
      <c r="D271" s="5" t="s">
        <v>520</v>
      </c>
      <c r="E271" s="5" t="s">
        <v>2827</v>
      </c>
      <c r="F271" s="5" t="s">
        <v>1631</v>
      </c>
      <c r="G271" s="5" t="s">
        <v>2336</v>
      </c>
      <c r="H271" s="29" t="s">
        <v>2771</v>
      </c>
      <c r="I271" s="5">
        <v>2</v>
      </c>
      <c r="J271" s="4">
        <v>5</v>
      </c>
      <c r="K271" s="5" t="s">
        <v>2602</v>
      </c>
      <c r="L271" s="5" t="s">
        <v>2772</v>
      </c>
      <c r="M271" s="4">
        <v>2</v>
      </c>
      <c r="N271" s="5" t="s">
        <v>570</v>
      </c>
      <c r="O271" s="5" t="s">
        <v>1680</v>
      </c>
      <c r="P271" s="5" t="s">
        <v>227</v>
      </c>
      <c r="Q271" s="6">
        <v>25</v>
      </c>
      <c r="R271" s="6">
        <v>5</v>
      </c>
      <c r="S271" s="6">
        <v>5</v>
      </c>
      <c r="T271" s="6">
        <v>7</v>
      </c>
      <c r="U271" s="6">
        <v>7</v>
      </c>
      <c r="V271" s="6">
        <v>24</v>
      </c>
      <c r="W271" s="6">
        <v>4</v>
      </c>
      <c r="X271" s="6">
        <v>8</v>
      </c>
      <c r="Y271" s="6">
        <v>6</v>
      </c>
      <c r="Z271" s="6">
        <v>8</v>
      </c>
      <c r="AA271" s="6">
        <v>26</v>
      </c>
      <c r="AB271" s="21">
        <f t="shared" si="26"/>
        <v>1.0833333333333333</v>
      </c>
      <c r="AC271" s="23">
        <f t="shared" si="29"/>
        <v>1</v>
      </c>
      <c r="AD271" s="34">
        <v>1</v>
      </c>
      <c r="AE271" s="34">
        <v>100</v>
      </c>
      <c r="AF271" s="35" t="str">
        <f>REPT("|",Tabla13[[#This Row],[Columna2]])</f>
        <v>||||||||||||||||||||||||||||||||||||||||||||||||||||||||||||||||||||||||||||||||||||||||||||||||||||</v>
      </c>
      <c r="AG271" s="24" t="str">
        <f t="shared" si="30"/>
        <v>85% a 100%</v>
      </c>
      <c r="AH271" s="26" t="str">
        <f t="shared" si="31"/>
        <v>176814152000155</v>
      </c>
      <c r="AI271" s="6">
        <v>990835.18</v>
      </c>
      <c r="AJ271" s="6">
        <v>975961.04</v>
      </c>
      <c r="AK271" s="21">
        <f t="shared" si="28"/>
        <v>0.98498828029097629</v>
      </c>
      <c r="AL271" s="33">
        <v>0.98498828029097629</v>
      </c>
      <c r="AM271" s="33">
        <f>+Tabla13[[#This Row],[Columna3]]*$AZ$4</f>
        <v>98.498828029097623</v>
      </c>
      <c r="AN271" s="36" t="str">
        <f>REPT("|",Tabla13[[#This Row],[Columna4]])</f>
        <v>||||||||||||||||||||||||||||||||||||||||||||||||||||||||||||||||||||||||||||||||||||||||||||||||||</v>
      </c>
      <c r="AO271" s="26" t="str">
        <f t="shared" si="27"/>
        <v>85% a 100%</v>
      </c>
      <c r="AP271" s="6">
        <v>990835.18</v>
      </c>
      <c r="AQ271" s="6">
        <v>975961.04</v>
      </c>
      <c r="AR271" s="5" t="s">
        <v>1578</v>
      </c>
      <c r="AS271" s="5" t="s">
        <v>339</v>
      </c>
      <c r="AT271" s="5" t="s">
        <v>703</v>
      </c>
      <c r="AU271" s="5" t="s">
        <v>731</v>
      </c>
      <c r="AV271" s="5" t="s">
        <v>394</v>
      </c>
      <c r="AW271" s="5" t="s">
        <v>2</v>
      </c>
      <c r="AX271" s="7">
        <v>44589.5481828704</v>
      </c>
      <c r="AY271" s="10"/>
    </row>
    <row r="272" spans="1:51" s="1" customFormat="1" ht="50" customHeight="1">
      <c r="A272" s="9">
        <v>2021</v>
      </c>
      <c r="B272" s="5" t="s">
        <v>1825</v>
      </c>
      <c r="C272" s="5" t="s">
        <v>2779</v>
      </c>
      <c r="D272" s="5" t="s">
        <v>661</v>
      </c>
      <c r="E272" s="5" t="s">
        <v>2827</v>
      </c>
      <c r="F272" s="5" t="s">
        <v>2219</v>
      </c>
      <c r="G272" s="5" t="s">
        <v>739</v>
      </c>
      <c r="H272" s="29" t="s">
        <v>2770</v>
      </c>
      <c r="I272" s="5">
        <v>3</v>
      </c>
      <c r="J272" s="4">
        <v>7</v>
      </c>
      <c r="K272" s="5" t="s">
        <v>2274</v>
      </c>
      <c r="L272" s="5" t="s">
        <v>2776</v>
      </c>
      <c r="M272" s="4">
        <v>14</v>
      </c>
      <c r="N272" s="5" t="s">
        <v>2573</v>
      </c>
      <c r="O272" s="5" t="s">
        <v>606</v>
      </c>
      <c r="P272" s="5" t="s">
        <v>2674</v>
      </c>
      <c r="Q272" s="6">
        <v>100</v>
      </c>
      <c r="R272" s="6">
        <v>25</v>
      </c>
      <c r="S272" s="6">
        <v>25</v>
      </c>
      <c r="T272" s="6">
        <v>25</v>
      </c>
      <c r="U272" s="6">
        <v>25</v>
      </c>
      <c r="V272" s="6">
        <v>100</v>
      </c>
      <c r="W272" s="6">
        <v>25</v>
      </c>
      <c r="X272" s="6">
        <v>25</v>
      </c>
      <c r="Y272" s="6">
        <v>25</v>
      </c>
      <c r="Z272" s="6">
        <v>25</v>
      </c>
      <c r="AA272" s="6">
        <v>100</v>
      </c>
      <c r="AB272" s="21">
        <f t="shared" si="26"/>
        <v>1</v>
      </c>
      <c r="AC272" s="23">
        <f t="shared" si="29"/>
        <v>1</v>
      </c>
      <c r="AD272" s="34">
        <v>1</v>
      </c>
      <c r="AE272" s="34">
        <v>100</v>
      </c>
      <c r="AF272" s="35" t="str">
        <f>REPT("|",Tabla13[[#This Row],[Columna2]])</f>
        <v>||||||||||||||||||||||||||||||||||||||||||||||||||||||||||||||||||||||||||||||||||||||||||||||||||||</v>
      </c>
      <c r="AG272" s="24" t="str">
        <f t="shared" si="30"/>
        <v>85% a 100%</v>
      </c>
      <c r="AH272" s="26" t="str">
        <f t="shared" si="31"/>
        <v>176814365000101</v>
      </c>
      <c r="AI272" s="6">
        <v>2638826.9</v>
      </c>
      <c r="AJ272" s="6">
        <v>2629231</v>
      </c>
      <c r="AK272" s="21">
        <f t="shared" si="28"/>
        <v>0.99636357352579663</v>
      </c>
      <c r="AL272" s="33">
        <v>0.99636357352579663</v>
      </c>
      <c r="AM272" s="33">
        <f>+Tabla13[[#This Row],[Columna3]]*$AZ$4</f>
        <v>99.636357352579665</v>
      </c>
      <c r="AN272" s="36" t="str">
        <f>REPT("|",Tabla13[[#This Row],[Columna4]])</f>
        <v>|||||||||||||||||||||||||||||||||||||||||||||||||||||||||||||||||||||||||||||||||||||||||||||||||||</v>
      </c>
      <c r="AO272" s="26" t="str">
        <f t="shared" si="27"/>
        <v>85% a 100%</v>
      </c>
      <c r="AP272" s="6">
        <v>2638826.9000000004</v>
      </c>
      <c r="AQ272" s="6">
        <v>2629231.0000000009</v>
      </c>
      <c r="AR272" s="5" t="s">
        <v>2698</v>
      </c>
      <c r="AS272" s="5" t="s">
        <v>2659</v>
      </c>
      <c r="AT272" s="5" t="s">
        <v>2659</v>
      </c>
      <c r="AU272" s="5" t="s">
        <v>2688</v>
      </c>
      <c r="AV272" s="5" t="s">
        <v>995</v>
      </c>
      <c r="AW272" s="5" t="s">
        <v>1775</v>
      </c>
      <c r="AX272" s="7">
        <v>44589.654039351903</v>
      </c>
      <c r="AY272" s="10"/>
    </row>
    <row r="273" spans="1:51" s="1" customFormat="1" ht="50" customHeight="1">
      <c r="A273" s="9">
        <v>2021</v>
      </c>
      <c r="B273" s="5" t="s">
        <v>1825</v>
      </c>
      <c r="C273" s="5" t="s">
        <v>2779</v>
      </c>
      <c r="D273" s="5" t="s">
        <v>661</v>
      </c>
      <c r="E273" s="5" t="s">
        <v>2827</v>
      </c>
      <c r="F273" s="5" t="s">
        <v>1631</v>
      </c>
      <c r="G273" s="5" t="s">
        <v>871</v>
      </c>
      <c r="H273" s="29" t="s">
        <v>2771</v>
      </c>
      <c r="I273" s="5">
        <v>2</v>
      </c>
      <c r="J273" s="4">
        <v>5</v>
      </c>
      <c r="K273" s="5" t="s">
        <v>2602</v>
      </c>
      <c r="L273" s="5" t="s">
        <v>2772</v>
      </c>
      <c r="M273" s="4">
        <v>4</v>
      </c>
      <c r="N273" s="5" t="s">
        <v>1840</v>
      </c>
      <c r="O273" s="5" t="s">
        <v>2120</v>
      </c>
      <c r="P273" s="5" t="s">
        <v>1592</v>
      </c>
      <c r="Q273" s="6">
        <v>100</v>
      </c>
      <c r="R273" s="6">
        <v>25</v>
      </c>
      <c r="S273" s="6">
        <v>25</v>
      </c>
      <c r="T273" s="6">
        <v>25</v>
      </c>
      <c r="U273" s="6">
        <v>25</v>
      </c>
      <c r="V273" s="6">
        <v>100</v>
      </c>
      <c r="W273" s="6">
        <v>25</v>
      </c>
      <c r="X273" s="6">
        <v>25</v>
      </c>
      <c r="Y273" s="6">
        <v>25</v>
      </c>
      <c r="Z273" s="6">
        <v>25</v>
      </c>
      <c r="AA273" s="6">
        <v>100</v>
      </c>
      <c r="AB273" s="21">
        <f t="shared" ref="AB273:AB329" si="32">AA273/V273</f>
        <v>1</v>
      </c>
      <c r="AC273" s="23">
        <f t="shared" si="29"/>
        <v>1</v>
      </c>
      <c r="AD273" s="34">
        <v>1</v>
      </c>
      <c r="AE273" s="34">
        <v>100</v>
      </c>
      <c r="AF273" s="35" t="str">
        <f>REPT("|",Tabla13[[#This Row],[Columna2]])</f>
        <v>||||||||||||||||||||||||||||||||||||||||||||||||||||||||||||||||||||||||||||||||||||||||||||||||||||</v>
      </c>
      <c r="AG273" s="24" t="str">
        <f t="shared" si="30"/>
        <v>85% a 100%</v>
      </c>
      <c r="AH273" s="26" t="str">
        <f t="shared" si="31"/>
        <v>176814365000155</v>
      </c>
      <c r="AI273" s="6">
        <v>2498612.11</v>
      </c>
      <c r="AJ273" s="6">
        <v>2498612.11</v>
      </c>
      <c r="AK273" s="21">
        <f t="shared" si="28"/>
        <v>1</v>
      </c>
      <c r="AL273" s="33">
        <v>1</v>
      </c>
      <c r="AM273" s="33">
        <f>+Tabla13[[#This Row],[Columna3]]*$AZ$4</f>
        <v>100</v>
      </c>
      <c r="AN273" s="36" t="str">
        <f>REPT("|",Tabla13[[#This Row],[Columna4]])</f>
        <v>||||||||||||||||||||||||||||||||||||||||||||||||||||||||||||||||||||||||||||||||||||||||||||||||||||</v>
      </c>
      <c r="AO273" s="26" t="str">
        <f t="shared" ref="AO273:AO329" si="33">IF(AK273&gt;=85%,"85% a 100%",IF(AND(AK273&gt;=70%,AK273&lt;85%),"70% a 84,99%","0% a 69,99%"))</f>
        <v>85% a 100%</v>
      </c>
      <c r="AP273" s="6">
        <v>2498612.1100000003</v>
      </c>
      <c r="AQ273" s="6">
        <v>2498612.1100000003</v>
      </c>
      <c r="AR273" s="5" t="s">
        <v>1157</v>
      </c>
      <c r="AS273" s="5" t="s">
        <v>1219</v>
      </c>
      <c r="AT273" s="5" t="s">
        <v>2576</v>
      </c>
      <c r="AU273" s="5" t="s">
        <v>2528</v>
      </c>
      <c r="AV273" s="5" t="s">
        <v>995</v>
      </c>
      <c r="AW273" s="5" t="s">
        <v>1775</v>
      </c>
      <c r="AX273" s="7">
        <v>44589.654791666697</v>
      </c>
      <c r="AY273" s="10"/>
    </row>
    <row r="274" spans="1:51" s="1" customFormat="1" ht="50" customHeight="1">
      <c r="A274" s="9">
        <v>2021</v>
      </c>
      <c r="B274" s="5" t="s">
        <v>1825</v>
      </c>
      <c r="C274" s="5" t="s">
        <v>2779</v>
      </c>
      <c r="D274" s="5" t="s">
        <v>661</v>
      </c>
      <c r="E274" s="5" t="s">
        <v>2827</v>
      </c>
      <c r="F274" s="5" t="s">
        <v>507</v>
      </c>
      <c r="G274" s="5" t="s">
        <v>1478</v>
      </c>
      <c r="H274" s="29" t="s">
        <v>2771</v>
      </c>
      <c r="I274" s="5">
        <v>3</v>
      </c>
      <c r="J274" s="4">
        <v>8</v>
      </c>
      <c r="K274" s="5" t="s">
        <v>1534</v>
      </c>
      <c r="L274" s="5" t="s">
        <v>2776</v>
      </c>
      <c r="M274" s="4">
        <v>15</v>
      </c>
      <c r="N274" s="5" t="s">
        <v>409</v>
      </c>
      <c r="O274" s="5" t="s">
        <v>2151</v>
      </c>
      <c r="P274" s="5" t="s">
        <v>1410</v>
      </c>
      <c r="Q274" s="6">
        <v>100</v>
      </c>
      <c r="R274" s="6">
        <v>25</v>
      </c>
      <c r="S274" s="6">
        <v>25</v>
      </c>
      <c r="T274" s="6">
        <v>25</v>
      </c>
      <c r="U274" s="6">
        <v>25</v>
      </c>
      <c r="V274" s="6">
        <v>100</v>
      </c>
      <c r="W274" s="6">
        <v>25</v>
      </c>
      <c r="X274" s="6">
        <v>25</v>
      </c>
      <c r="Y274" s="6">
        <v>25</v>
      </c>
      <c r="Z274" s="6">
        <v>24.9</v>
      </c>
      <c r="AA274" s="6">
        <v>99.9</v>
      </c>
      <c r="AB274" s="21">
        <f t="shared" si="32"/>
        <v>0.99900000000000011</v>
      </c>
      <c r="AC274" s="23">
        <f t="shared" si="29"/>
        <v>0.99900000000000011</v>
      </c>
      <c r="AD274" s="34">
        <v>0.99900000000000011</v>
      </c>
      <c r="AE274" s="34">
        <v>99.9</v>
      </c>
      <c r="AF274" s="35" t="str">
        <f>REPT("|",Tabla13[[#This Row],[Columna2]])</f>
        <v>|||||||||||||||||||||||||||||||||||||||||||||||||||||||||||||||||||||||||||||||||||||||||||||||||||</v>
      </c>
      <c r="AG274" s="24" t="str">
        <f t="shared" si="30"/>
        <v>85% a 100%</v>
      </c>
      <c r="AH274" s="26" t="str">
        <f t="shared" si="31"/>
        <v>176814365000156</v>
      </c>
      <c r="AI274" s="6">
        <v>1652213.75</v>
      </c>
      <c r="AJ274" s="6">
        <v>1651153.25</v>
      </c>
      <c r="AK274" s="21">
        <f t="shared" si="28"/>
        <v>0.99935813389762673</v>
      </c>
      <c r="AL274" s="33">
        <v>0.99935813389762673</v>
      </c>
      <c r="AM274" s="33">
        <f>+Tabla13[[#This Row],[Columna3]]*$AZ$4</f>
        <v>99.935813389762671</v>
      </c>
      <c r="AN274" s="36" t="str">
        <f>REPT("|",Tabla13[[#This Row],[Columna4]])</f>
        <v>|||||||||||||||||||||||||||||||||||||||||||||||||||||||||||||||||||||||||||||||||||||||||||||||||||</v>
      </c>
      <c r="AO274" s="26" t="str">
        <f t="shared" si="33"/>
        <v>85% a 100%</v>
      </c>
      <c r="AP274" s="6">
        <v>1652213.75</v>
      </c>
      <c r="AQ274" s="6">
        <v>1651153.25</v>
      </c>
      <c r="AR274" s="5" t="s">
        <v>1619</v>
      </c>
      <c r="AS274" s="5" t="s">
        <v>2041</v>
      </c>
      <c r="AT274" s="5" t="s">
        <v>2234</v>
      </c>
      <c r="AU274" s="5" t="s">
        <v>2456</v>
      </c>
      <c r="AV274" s="5" t="s">
        <v>995</v>
      </c>
      <c r="AW274" s="5" t="s">
        <v>1775</v>
      </c>
      <c r="AX274" s="7">
        <v>44592.581226851798</v>
      </c>
      <c r="AY274" s="10"/>
    </row>
    <row r="275" spans="1:51" s="1" customFormat="1" ht="50" customHeight="1">
      <c r="A275" s="9">
        <v>2021</v>
      </c>
      <c r="B275" s="5" t="s">
        <v>1825</v>
      </c>
      <c r="C275" s="5" t="s">
        <v>2779</v>
      </c>
      <c r="D275" s="5" t="s">
        <v>661</v>
      </c>
      <c r="E275" s="5" t="s">
        <v>2827</v>
      </c>
      <c r="F275" s="5" t="s">
        <v>2029</v>
      </c>
      <c r="G275" s="5" t="s">
        <v>1030</v>
      </c>
      <c r="H275" s="29" t="s">
        <v>2771</v>
      </c>
      <c r="I275" s="5">
        <v>2</v>
      </c>
      <c r="J275" s="4">
        <v>5</v>
      </c>
      <c r="K275" s="5" t="s">
        <v>2602</v>
      </c>
      <c r="L275" s="5" t="s">
        <v>2772</v>
      </c>
      <c r="M275" s="4">
        <v>4</v>
      </c>
      <c r="N275" s="5" t="s">
        <v>1840</v>
      </c>
      <c r="O275" s="5" t="s">
        <v>1781</v>
      </c>
      <c r="P275" s="5" t="s">
        <v>2540</v>
      </c>
      <c r="Q275" s="6">
        <v>100</v>
      </c>
      <c r="R275" s="6">
        <v>25</v>
      </c>
      <c r="S275" s="6">
        <v>25</v>
      </c>
      <c r="T275" s="6">
        <v>25</v>
      </c>
      <c r="U275" s="6">
        <v>25</v>
      </c>
      <c r="V275" s="6">
        <v>100</v>
      </c>
      <c r="W275" s="6">
        <v>21.72</v>
      </c>
      <c r="X275" s="6">
        <v>16.350000000000001</v>
      </c>
      <c r="Y275" s="6">
        <v>16.510000000000002</v>
      </c>
      <c r="Z275" s="6">
        <v>10.220000000000001</v>
      </c>
      <c r="AA275" s="6">
        <v>64.8</v>
      </c>
      <c r="AB275" s="21">
        <f t="shared" si="32"/>
        <v>0.64800000000000002</v>
      </c>
      <c r="AC275" s="23">
        <f t="shared" si="29"/>
        <v>0.64800000000000002</v>
      </c>
      <c r="AD275" s="34">
        <v>0.64800000000000002</v>
      </c>
      <c r="AE275" s="34">
        <v>64.8</v>
      </c>
      <c r="AF275" s="35" t="str">
        <f>REPT("|",Tabla13[[#This Row],[Columna2]])</f>
        <v>||||||||||||||||||||||||||||||||||||||||||||||||||||||||||||||||</v>
      </c>
      <c r="AG275" s="24" t="str">
        <f t="shared" si="30"/>
        <v>0% a 69,99%</v>
      </c>
      <c r="AH275" s="26" t="str">
        <f t="shared" si="31"/>
        <v>176814365000157</v>
      </c>
      <c r="AI275" s="6">
        <v>842457.32</v>
      </c>
      <c r="AJ275" s="6">
        <v>842457.32</v>
      </c>
      <c r="AK275" s="21">
        <f t="shared" ref="AK275:AK331" si="34">AJ275/AI275</f>
        <v>1</v>
      </c>
      <c r="AL275" s="33">
        <v>1</v>
      </c>
      <c r="AM275" s="33">
        <f>+Tabla13[[#This Row],[Columna3]]*$AZ$4</f>
        <v>100</v>
      </c>
      <c r="AN275" s="36" t="str">
        <f>REPT("|",Tabla13[[#This Row],[Columna4]])</f>
        <v>||||||||||||||||||||||||||||||||||||||||||||||||||||||||||||||||||||||||||||||||||||||||||||||||||||</v>
      </c>
      <c r="AO275" s="26" t="str">
        <f t="shared" si="33"/>
        <v>85% a 100%</v>
      </c>
      <c r="AP275" s="6">
        <v>842457.32000000007</v>
      </c>
      <c r="AQ275" s="6">
        <v>842457.32000000007</v>
      </c>
      <c r="AR275" s="5" t="s">
        <v>2530</v>
      </c>
      <c r="AS275" s="5" t="s">
        <v>1412</v>
      </c>
      <c r="AT275" s="5" t="s">
        <v>1484</v>
      </c>
      <c r="AU275" s="5" t="s">
        <v>2609</v>
      </c>
      <c r="AV275" s="5" t="s">
        <v>995</v>
      </c>
      <c r="AW275" s="5" t="s">
        <v>1775</v>
      </c>
      <c r="AX275" s="7">
        <v>44589.668981481504</v>
      </c>
      <c r="AY275" s="10"/>
    </row>
    <row r="276" spans="1:51" s="1" customFormat="1" ht="50" customHeight="1">
      <c r="A276" s="9">
        <v>2021</v>
      </c>
      <c r="B276" s="5" t="s">
        <v>1878</v>
      </c>
      <c r="C276" s="5" t="s">
        <v>2779</v>
      </c>
      <c r="D276" s="5" t="s">
        <v>1885</v>
      </c>
      <c r="E276" s="5" t="s">
        <v>2827</v>
      </c>
      <c r="F276" s="5" t="s">
        <v>2219</v>
      </c>
      <c r="G276" s="5" t="s">
        <v>739</v>
      </c>
      <c r="H276" s="29" t="s">
        <v>2770</v>
      </c>
      <c r="I276" s="5">
        <v>3</v>
      </c>
      <c r="J276" s="4">
        <v>7</v>
      </c>
      <c r="K276" s="5" t="s">
        <v>2274</v>
      </c>
      <c r="L276" s="5" t="s">
        <v>2776</v>
      </c>
      <c r="M276" s="4">
        <v>14</v>
      </c>
      <c r="N276" s="5" t="s">
        <v>2573</v>
      </c>
      <c r="O276" s="5" t="s">
        <v>706</v>
      </c>
      <c r="P276" s="5" t="s">
        <v>314</v>
      </c>
      <c r="Q276" s="6">
        <v>100</v>
      </c>
      <c r="R276" s="6">
        <v>25</v>
      </c>
      <c r="S276" s="6">
        <v>25</v>
      </c>
      <c r="T276" s="6">
        <v>25</v>
      </c>
      <c r="U276" s="6">
        <v>25</v>
      </c>
      <c r="V276" s="6">
        <v>100</v>
      </c>
      <c r="W276" s="6">
        <v>25</v>
      </c>
      <c r="X276" s="6">
        <v>25</v>
      </c>
      <c r="Y276" s="6">
        <v>25</v>
      </c>
      <c r="Z276" s="6">
        <v>25</v>
      </c>
      <c r="AA276" s="6">
        <v>100</v>
      </c>
      <c r="AB276" s="21">
        <f t="shared" si="32"/>
        <v>1</v>
      </c>
      <c r="AC276" s="23">
        <f t="shared" si="29"/>
        <v>1</v>
      </c>
      <c r="AD276" s="34">
        <v>1</v>
      </c>
      <c r="AE276" s="34">
        <v>100</v>
      </c>
      <c r="AF276" s="35" t="str">
        <f>REPT("|",Tabla13[[#This Row],[Columna2]])</f>
        <v>||||||||||||||||||||||||||||||||||||||||||||||||||||||||||||||||||||||||||||||||||||||||||||||||||||</v>
      </c>
      <c r="AG276" s="24" t="str">
        <f t="shared" si="30"/>
        <v>85% a 100%</v>
      </c>
      <c r="AH276" s="26" t="str">
        <f t="shared" si="31"/>
        <v>176001321000101</v>
      </c>
      <c r="AI276" s="6">
        <v>44348719.140000001</v>
      </c>
      <c r="AJ276" s="6">
        <v>43918622.200000003</v>
      </c>
      <c r="AK276" s="21">
        <f t="shared" si="34"/>
        <v>0.99030193096124675</v>
      </c>
      <c r="AL276" s="33">
        <v>0.99030193096124675</v>
      </c>
      <c r="AM276" s="33">
        <f>+Tabla13[[#This Row],[Columna3]]*$AZ$4</f>
        <v>99.030193096124677</v>
      </c>
      <c r="AN276" s="36" t="str">
        <f>REPT("|",Tabla13[[#This Row],[Columna4]])</f>
        <v>|||||||||||||||||||||||||||||||||||||||||||||||||||||||||||||||||||||||||||||||||||||||||||||||||||</v>
      </c>
      <c r="AO276" s="26" t="str">
        <f t="shared" si="33"/>
        <v>85% a 100%</v>
      </c>
      <c r="AP276" s="6">
        <v>98592745.589999989</v>
      </c>
      <c r="AQ276" s="6">
        <v>98008476.859999985</v>
      </c>
      <c r="AR276" s="5" t="s">
        <v>1644</v>
      </c>
      <c r="AS276" s="5" t="s">
        <v>2550</v>
      </c>
      <c r="AT276" s="5" t="s">
        <v>2386</v>
      </c>
      <c r="AU276" s="5" t="s">
        <v>1848</v>
      </c>
      <c r="AV276" s="5" t="s">
        <v>1160</v>
      </c>
      <c r="AW276" s="5" t="s">
        <v>1864</v>
      </c>
      <c r="AX276" s="7">
        <v>44588.527303240699</v>
      </c>
      <c r="AY276" s="10"/>
    </row>
    <row r="277" spans="1:51" s="1" customFormat="1" ht="50" customHeight="1">
      <c r="A277" s="9">
        <v>2021</v>
      </c>
      <c r="B277" s="5" t="s">
        <v>1878</v>
      </c>
      <c r="C277" s="5" t="s">
        <v>2779</v>
      </c>
      <c r="D277" s="5" t="s">
        <v>1885</v>
      </c>
      <c r="E277" s="5" t="s">
        <v>2827</v>
      </c>
      <c r="F277" s="5" t="s">
        <v>1631</v>
      </c>
      <c r="G277" s="5" t="s">
        <v>1998</v>
      </c>
      <c r="H277" s="29" t="s">
        <v>2771</v>
      </c>
      <c r="I277" s="5">
        <v>2</v>
      </c>
      <c r="J277" s="4">
        <v>4</v>
      </c>
      <c r="K277" s="5" t="s">
        <v>108</v>
      </c>
      <c r="L277" s="5" t="s">
        <v>2772</v>
      </c>
      <c r="M277" s="4">
        <v>4</v>
      </c>
      <c r="N277" s="5" t="s">
        <v>1840</v>
      </c>
      <c r="O277" s="5" t="s">
        <v>914</v>
      </c>
      <c r="P277" s="5" t="s">
        <v>478</v>
      </c>
      <c r="Q277" s="6">
        <v>12381553.189999999</v>
      </c>
      <c r="R277" s="6">
        <v>3422677.17</v>
      </c>
      <c r="S277" s="6">
        <v>3670666.95</v>
      </c>
      <c r="T277" s="6">
        <v>3127539.31</v>
      </c>
      <c r="U277" s="6">
        <v>3065945.29</v>
      </c>
      <c r="V277" s="6">
        <v>13286828.720000001</v>
      </c>
      <c r="W277" s="6">
        <v>3448597.52</v>
      </c>
      <c r="X277" s="6">
        <v>3541899.87</v>
      </c>
      <c r="Y277" s="6">
        <v>3399214.02</v>
      </c>
      <c r="Z277" s="6">
        <v>3586446.12</v>
      </c>
      <c r="AA277" s="6">
        <v>13976157.529999999</v>
      </c>
      <c r="AB277" s="21">
        <f t="shared" si="32"/>
        <v>1.0518806123362143</v>
      </c>
      <c r="AC277" s="23">
        <f t="shared" si="29"/>
        <v>1</v>
      </c>
      <c r="AD277" s="34">
        <v>1</v>
      </c>
      <c r="AE277" s="34">
        <v>100</v>
      </c>
      <c r="AF277" s="35" t="str">
        <f>REPT("|",Tabla13[[#This Row],[Columna2]])</f>
        <v>||||||||||||||||||||||||||||||||||||||||||||||||||||||||||||||||||||||||||||||||||||||||||||||||||||</v>
      </c>
      <c r="AG277" s="24" t="str">
        <f t="shared" si="30"/>
        <v>85% a 100%</v>
      </c>
      <c r="AH277" s="26" t="str">
        <f t="shared" si="31"/>
        <v>176001321000155</v>
      </c>
      <c r="AI277" s="6">
        <v>54244026.450000003</v>
      </c>
      <c r="AJ277" s="6">
        <v>54089854.659999996</v>
      </c>
      <c r="AK277" s="21">
        <f t="shared" si="34"/>
        <v>0.9971578107288529</v>
      </c>
      <c r="AL277" s="33">
        <v>0.9971578107288529</v>
      </c>
      <c r="AM277" s="33">
        <f>+Tabla13[[#This Row],[Columna3]]*$AZ$4</f>
        <v>99.715781072885292</v>
      </c>
      <c r="AN277" s="36" t="str">
        <f>REPT("|",Tabla13[[#This Row],[Columna4]])</f>
        <v>|||||||||||||||||||||||||||||||||||||||||||||||||||||||||||||||||||||||||||||||||||||||||||||||||||</v>
      </c>
      <c r="AO277" s="26" t="str">
        <f t="shared" si="33"/>
        <v>85% a 100%</v>
      </c>
      <c r="AP277" s="6">
        <v>0</v>
      </c>
      <c r="AQ277" s="6">
        <v>0</v>
      </c>
      <c r="AR277" s="5" t="s">
        <v>2123</v>
      </c>
      <c r="AS277" s="5" t="s">
        <v>2265</v>
      </c>
      <c r="AT277" s="5" t="s">
        <v>1652</v>
      </c>
      <c r="AU277" s="5" t="s">
        <v>417</v>
      </c>
      <c r="AV277" s="5" t="s">
        <v>1160</v>
      </c>
      <c r="AW277" s="5" t="s">
        <v>1864</v>
      </c>
      <c r="AX277" s="7">
        <v>44588.529247685197</v>
      </c>
      <c r="AY277" s="10"/>
    </row>
    <row r="278" spans="1:51" s="1" customFormat="1" ht="50" customHeight="1">
      <c r="A278" s="9">
        <v>2021</v>
      </c>
      <c r="B278" s="5" t="s">
        <v>2232</v>
      </c>
      <c r="C278" s="5" t="s">
        <v>2780</v>
      </c>
      <c r="D278" s="5" t="s">
        <v>2606</v>
      </c>
      <c r="E278" s="5" t="s">
        <v>2827</v>
      </c>
      <c r="F278" s="5" t="s">
        <v>2219</v>
      </c>
      <c r="G278" s="5" t="s">
        <v>739</v>
      </c>
      <c r="H278" s="29" t="s">
        <v>2770</v>
      </c>
      <c r="I278" s="5">
        <v>3</v>
      </c>
      <c r="J278" s="4">
        <v>7</v>
      </c>
      <c r="K278" s="5" t="s">
        <v>2274</v>
      </c>
      <c r="L278" s="5" t="s">
        <v>2776</v>
      </c>
      <c r="M278" s="4">
        <v>14</v>
      </c>
      <c r="N278" s="5" t="s">
        <v>2573</v>
      </c>
      <c r="O278" s="5" t="s">
        <v>706</v>
      </c>
      <c r="P278" s="5" t="s">
        <v>314</v>
      </c>
      <c r="Q278" s="6">
        <v>98.55</v>
      </c>
      <c r="R278" s="6">
        <v>25</v>
      </c>
      <c r="S278" s="6">
        <v>25</v>
      </c>
      <c r="T278" s="6">
        <v>25</v>
      </c>
      <c r="U278" s="6">
        <v>25</v>
      </c>
      <c r="V278" s="6">
        <v>100</v>
      </c>
      <c r="W278" s="6">
        <v>25</v>
      </c>
      <c r="X278" s="6">
        <v>24.89</v>
      </c>
      <c r="Y278" s="6">
        <v>24.21</v>
      </c>
      <c r="Z278" s="6">
        <v>24.78</v>
      </c>
      <c r="AA278" s="6">
        <v>98.88</v>
      </c>
      <c r="AB278" s="21">
        <f t="shared" si="32"/>
        <v>0.9887999999999999</v>
      </c>
      <c r="AC278" s="23">
        <f t="shared" si="29"/>
        <v>0.9887999999999999</v>
      </c>
      <c r="AD278" s="34">
        <v>0.9887999999999999</v>
      </c>
      <c r="AE278" s="34">
        <v>98.88</v>
      </c>
      <c r="AF278" s="35" t="str">
        <f>REPT("|",Tabla13[[#This Row],[Columna2]])</f>
        <v>||||||||||||||||||||||||||||||||||||||||||||||||||||||||||||||||||||||||||||||||||||||||||||||||||</v>
      </c>
      <c r="AG278" s="24" t="str">
        <f t="shared" si="30"/>
        <v>85% a 100%</v>
      </c>
      <c r="AH278" s="26" t="str">
        <f t="shared" si="31"/>
        <v>176804114000101</v>
      </c>
      <c r="AI278" s="6">
        <v>2946925.72</v>
      </c>
      <c r="AJ278" s="6">
        <v>2829505.25</v>
      </c>
      <c r="AK278" s="21">
        <f t="shared" si="34"/>
        <v>0.96015492714896111</v>
      </c>
      <c r="AL278" s="33">
        <v>0.96015492714896111</v>
      </c>
      <c r="AM278" s="33">
        <f>+Tabla13[[#This Row],[Columna3]]*$AZ$4</f>
        <v>96.015492714896112</v>
      </c>
      <c r="AN278" s="36" t="str">
        <f>REPT("|",Tabla13[[#This Row],[Columna4]])</f>
        <v>||||||||||||||||||||||||||||||||||||||||||||||||||||||||||||||||||||||||||||||||||||||||||||||||</v>
      </c>
      <c r="AO278" s="26" t="str">
        <f t="shared" si="33"/>
        <v>85% a 100%</v>
      </c>
      <c r="AP278" s="6">
        <v>6447655.839999998</v>
      </c>
      <c r="AQ278" s="6">
        <v>6298190.3799999999</v>
      </c>
      <c r="AR278" s="5" t="s">
        <v>2453</v>
      </c>
      <c r="AS278" s="5" t="s">
        <v>976</v>
      </c>
      <c r="AT278" s="5" t="s">
        <v>1348</v>
      </c>
      <c r="AU278" s="5" t="s">
        <v>2741</v>
      </c>
      <c r="AV278" s="5" t="s">
        <v>846</v>
      </c>
      <c r="AW278" s="5" t="s">
        <v>183</v>
      </c>
      <c r="AX278" s="7">
        <v>44589.675254629597</v>
      </c>
      <c r="AY278" s="10"/>
    </row>
    <row r="279" spans="1:51" s="1" customFormat="1" ht="50" customHeight="1">
      <c r="A279" s="9">
        <v>2021</v>
      </c>
      <c r="B279" s="5" t="s">
        <v>2232</v>
      </c>
      <c r="C279" s="5" t="s">
        <v>2780</v>
      </c>
      <c r="D279" s="5" t="s">
        <v>2606</v>
      </c>
      <c r="E279" s="5" t="s">
        <v>2827</v>
      </c>
      <c r="F279" s="5" t="s">
        <v>2110</v>
      </c>
      <c r="G279" s="5" t="s">
        <v>822</v>
      </c>
      <c r="H279" s="29" t="s">
        <v>2771</v>
      </c>
      <c r="I279" s="5">
        <v>2</v>
      </c>
      <c r="J279" s="4">
        <v>5</v>
      </c>
      <c r="K279" s="5" t="s">
        <v>2602</v>
      </c>
      <c r="L279" s="5" t="s">
        <v>2772</v>
      </c>
      <c r="M279" s="4">
        <v>1</v>
      </c>
      <c r="N279" s="5" t="s">
        <v>2172</v>
      </c>
      <c r="O279" s="5" t="s">
        <v>274</v>
      </c>
      <c r="P279" s="5" t="s">
        <v>314</v>
      </c>
      <c r="Q279" s="6">
        <v>75.63</v>
      </c>
      <c r="R279" s="6">
        <v>25</v>
      </c>
      <c r="S279" s="6">
        <v>25</v>
      </c>
      <c r="T279" s="6">
        <v>25</v>
      </c>
      <c r="U279" s="6">
        <v>25</v>
      </c>
      <c r="V279" s="6">
        <v>100</v>
      </c>
      <c r="W279" s="6">
        <v>13.68</v>
      </c>
      <c r="X279" s="6">
        <v>13.96</v>
      </c>
      <c r="Y279" s="6">
        <v>5.84</v>
      </c>
      <c r="Z279" s="6">
        <v>17.82</v>
      </c>
      <c r="AA279" s="6">
        <v>51.3</v>
      </c>
      <c r="AB279" s="21">
        <f t="shared" si="32"/>
        <v>0.51300000000000001</v>
      </c>
      <c r="AC279" s="23">
        <f t="shared" si="29"/>
        <v>0.51300000000000001</v>
      </c>
      <c r="AD279" s="34">
        <v>0.51300000000000001</v>
      </c>
      <c r="AE279" s="34">
        <v>51.300000000000004</v>
      </c>
      <c r="AF279" s="35" t="str">
        <f>REPT("|",Tabla13[[#This Row],[Columna2]])</f>
        <v>|||||||||||||||||||||||||||||||||||||||||||||||||||</v>
      </c>
      <c r="AG279" s="24" t="str">
        <f t="shared" si="30"/>
        <v>0% a 69,99%</v>
      </c>
      <c r="AH279" s="26" t="str">
        <f t="shared" si="31"/>
        <v>176804114000181</v>
      </c>
      <c r="AI279" s="6">
        <v>3667122.35</v>
      </c>
      <c r="AJ279" s="6">
        <v>3632411.69</v>
      </c>
      <c r="AK279" s="21">
        <f t="shared" si="34"/>
        <v>0.99053463269367048</v>
      </c>
      <c r="AL279" s="33">
        <v>0.99053463269367048</v>
      </c>
      <c r="AM279" s="33">
        <f>+Tabla13[[#This Row],[Columna3]]*$AZ$4</f>
        <v>99.053463269367043</v>
      </c>
      <c r="AN279" s="36" t="str">
        <f>REPT("|",Tabla13[[#This Row],[Columna4]])</f>
        <v>|||||||||||||||||||||||||||||||||||||||||||||||||||||||||||||||||||||||||||||||||||||||||||||||||||</v>
      </c>
      <c r="AO279" s="26" t="str">
        <f t="shared" si="33"/>
        <v>85% a 100%</v>
      </c>
      <c r="AP279" s="6">
        <v>166392.23000000001</v>
      </c>
      <c r="AQ279" s="6">
        <v>163726.56</v>
      </c>
      <c r="AR279" s="5" t="s">
        <v>1267</v>
      </c>
      <c r="AS279" s="5" t="s">
        <v>2243</v>
      </c>
      <c r="AT279" s="5" t="s">
        <v>2303</v>
      </c>
      <c r="AU279" s="5" t="s">
        <v>1684</v>
      </c>
      <c r="AV279" s="5" t="s">
        <v>846</v>
      </c>
      <c r="AW279" s="5" t="s">
        <v>183</v>
      </c>
      <c r="AX279" s="7">
        <v>44589.683356481502</v>
      </c>
      <c r="AY279" s="10"/>
    </row>
    <row r="280" spans="1:51" s="1" customFormat="1" ht="50" customHeight="1">
      <c r="A280" s="9">
        <v>2021</v>
      </c>
      <c r="B280" s="5" t="s">
        <v>52</v>
      </c>
      <c r="C280" s="5" t="s">
        <v>2782</v>
      </c>
      <c r="D280" s="5" t="s">
        <v>306</v>
      </c>
      <c r="E280" s="5" t="s">
        <v>2827</v>
      </c>
      <c r="F280" s="5" t="s">
        <v>2219</v>
      </c>
      <c r="G280" s="5" t="s">
        <v>739</v>
      </c>
      <c r="H280" s="29" t="s">
        <v>2770</v>
      </c>
      <c r="I280" s="5">
        <v>3</v>
      </c>
      <c r="J280" s="4">
        <v>7</v>
      </c>
      <c r="K280" s="5" t="s">
        <v>2274</v>
      </c>
      <c r="L280" s="5" t="s">
        <v>2776</v>
      </c>
      <c r="M280" s="4">
        <v>14</v>
      </c>
      <c r="N280" s="5" t="s">
        <v>2573</v>
      </c>
      <c r="O280" s="5" t="s">
        <v>706</v>
      </c>
      <c r="P280" s="5" t="s">
        <v>314</v>
      </c>
      <c r="Q280" s="6">
        <v>98</v>
      </c>
      <c r="R280" s="6">
        <v>25</v>
      </c>
      <c r="S280" s="6">
        <v>25</v>
      </c>
      <c r="T280" s="6">
        <v>25</v>
      </c>
      <c r="U280" s="6">
        <v>25</v>
      </c>
      <c r="V280" s="6">
        <v>100</v>
      </c>
      <c r="W280" s="6">
        <v>25</v>
      </c>
      <c r="X280" s="6">
        <v>25</v>
      </c>
      <c r="Y280" s="6">
        <v>25</v>
      </c>
      <c r="Z280" s="6">
        <v>21.33</v>
      </c>
      <c r="AA280" s="6">
        <v>96.33</v>
      </c>
      <c r="AB280" s="21">
        <f t="shared" si="32"/>
        <v>0.96329999999999993</v>
      </c>
      <c r="AC280" s="23">
        <f t="shared" si="29"/>
        <v>0.96329999999999993</v>
      </c>
      <c r="AD280" s="34">
        <v>0.96329999999999993</v>
      </c>
      <c r="AE280" s="34">
        <v>96.33</v>
      </c>
      <c r="AF280" s="35" t="str">
        <f>REPT("|",Tabla13[[#This Row],[Columna2]])</f>
        <v>||||||||||||||||||||||||||||||||||||||||||||||||||||||||||||||||||||||||||||||||||||||||||||||||</v>
      </c>
      <c r="AG280" s="24" t="str">
        <f t="shared" si="30"/>
        <v>85% a 100%</v>
      </c>
      <c r="AH280" s="26" t="str">
        <f t="shared" si="31"/>
        <v>176817488000101</v>
      </c>
      <c r="AI280" s="6">
        <v>14214825.73</v>
      </c>
      <c r="AJ280" s="6">
        <v>13692559.84</v>
      </c>
      <c r="AK280" s="21">
        <f t="shared" si="34"/>
        <v>0.96325907190703208</v>
      </c>
      <c r="AL280" s="33">
        <v>0.96325907190703208</v>
      </c>
      <c r="AM280" s="33">
        <f>+Tabla13[[#This Row],[Columna3]]*$AZ$4</f>
        <v>96.325907190703205</v>
      </c>
      <c r="AN280" s="36" t="str">
        <f>REPT("|",Tabla13[[#This Row],[Columna4]])</f>
        <v>||||||||||||||||||||||||||||||||||||||||||||||||||||||||||||||||||||||||||||||||||||||||||||||||</v>
      </c>
      <c r="AO280" s="26" t="str">
        <f t="shared" si="33"/>
        <v>85% a 100%</v>
      </c>
      <c r="AP280" s="6">
        <v>14214825.729999999</v>
      </c>
      <c r="AQ280" s="6">
        <v>13692559.84</v>
      </c>
      <c r="AR280" s="5" t="s">
        <v>2687</v>
      </c>
      <c r="AS280" s="5" t="s">
        <v>927</v>
      </c>
      <c r="AT280" s="5" t="s">
        <v>22</v>
      </c>
      <c r="AU280" s="5" t="s">
        <v>985</v>
      </c>
      <c r="AV280" s="5" t="s">
        <v>887</v>
      </c>
      <c r="AW280" s="5" t="s">
        <v>2346</v>
      </c>
      <c r="AX280" s="7">
        <v>44584.608009259297</v>
      </c>
      <c r="AY280" s="10"/>
    </row>
    <row r="281" spans="1:51" s="1" customFormat="1" ht="50" customHeight="1">
      <c r="A281" s="9">
        <v>2021</v>
      </c>
      <c r="B281" s="5" t="s">
        <v>52</v>
      </c>
      <c r="C281" s="5" t="s">
        <v>2782</v>
      </c>
      <c r="D281" s="5" t="s">
        <v>306</v>
      </c>
      <c r="E281" s="5" t="s">
        <v>2827</v>
      </c>
      <c r="F281" s="5" t="s">
        <v>1631</v>
      </c>
      <c r="G281" s="5" t="s">
        <v>1358</v>
      </c>
      <c r="H281" s="29" t="s">
        <v>2771</v>
      </c>
      <c r="I281" s="5">
        <v>1</v>
      </c>
      <c r="J281" s="4">
        <v>1</v>
      </c>
      <c r="K281" s="5" t="s">
        <v>55</v>
      </c>
      <c r="L281" s="5" t="s">
        <v>2774</v>
      </c>
      <c r="M281" s="4">
        <v>9</v>
      </c>
      <c r="N281" s="5" t="s">
        <v>1967</v>
      </c>
      <c r="O281" s="5" t="s">
        <v>862</v>
      </c>
      <c r="P281" s="5" t="s">
        <v>314</v>
      </c>
      <c r="Q281" s="6">
        <v>99.66</v>
      </c>
      <c r="R281" s="6">
        <v>20</v>
      </c>
      <c r="S281" s="6">
        <v>20</v>
      </c>
      <c r="T281" s="6">
        <v>35</v>
      </c>
      <c r="U281" s="6">
        <v>25</v>
      </c>
      <c r="V281" s="6">
        <v>100</v>
      </c>
      <c r="W281" s="6">
        <v>18</v>
      </c>
      <c r="X281" s="6">
        <v>22</v>
      </c>
      <c r="Y281" s="6">
        <v>18</v>
      </c>
      <c r="Z281" s="6">
        <v>38.25</v>
      </c>
      <c r="AA281" s="6">
        <v>96.25</v>
      </c>
      <c r="AB281" s="21">
        <f t="shared" si="32"/>
        <v>0.96250000000000002</v>
      </c>
      <c r="AC281" s="23">
        <f t="shared" si="29"/>
        <v>0.96250000000000002</v>
      </c>
      <c r="AD281" s="34">
        <v>0.96250000000000002</v>
      </c>
      <c r="AE281" s="34">
        <v>96.25</v>
      </c>
      <c r="AF281" s="35" t="str">
        <f>REPT("|",Tabla13[[#This Row],[Columna2]])</f>
        <v>||||||||||||||||||||||||||||||||||||||||||||||||||||||||||||||||||||||||||||||||||||||||||||||||</v>
      </c>
      <c r="AG281" s="24" t="str">
        <f t="shared" si="30"/>
        <v>85% a 100%</v>
      </c>
      <c r="AH281" s="26" t="str">
        <f t="shared" si="31"/>
        <v>176817488000155</v>
      </c>
      <c r="AI281" s="6">
        <v>25097002.25</v>
      </c>
      <c r="AJ281" s="6">
        <v>24156743.510000002</v>
      </c>
      <c r="AK281" s="21">
        <f t="shared" si="34"/>
        <v>0.96253501790238716</v>
      </c>
      <c r="AL281" s="33">
        <v>0.96253501790238716</v>
      </c>
      <c r="AM281" s="33">
        <f>+Tabla13[[#This Row],[Columna3]]*$AZ$4</f>
        <v>96.253501790238715</v>
      </c>
      <c r="AN281" s="36" t="str">
        <f>REPT("|",Tabla13[[#This Row],[Columna4]])</f>
        <v>||||||||||||||||||||||||||||||||||||||||||||||||||||||||||||||||||||||||||||||||||||||||||||||||</v>
      </c>
      <c r="AO281" s="26" t="str">
        <f t="shared" si="33"/>
        <v>85% a 100%</v>
      </c>
      <c r="AP281" s="6">
        <v>25097002.250000004</v>
      </c>
      <c r="AQ281" s="6">
        <v>24156743.509999998</v>
      </c>
      <c r="AR281" s="5" t="s">
        <v>1052</v>
      </c>
      <c r="AS281" s="5" t="s">
        <v>1025</v>
      </c>
      <c r="AT281" s="5" t="s">
        <v>1089</v>
      </c>
      <c r="AU281" s="5" t="s">
        <v>2202</v>
      </c>
      <c r="AV281" s="5" t="s">
        <v>887</v>
      </c>
      <c r="AW281" s="5" t="s">
        <v>2346</v>
      </c>
      <c r="AX281" s="7">
        <v>44584.611469907402</v>
      </c>
      <c r="AY281" s="10"/>
    </row>
    <row r="282" spans="1:51" s="1" customFormat="1" ht="50" customHeight="1">
      <c r="A282" s="9">
        <v>2021</v>
      </c>
      <c r="B282" s="5" t="s">
        <v>2115</v>
      </c>
      <c r="C282" s="5" t="s">
        <v>2779</v>
      </c>
      <c r="D282" s="5" t="s">
        <v>1288</v>
      </c>
      <c r="E282" s="5" t="s">
        <v>2835</v>
      </c>
      <c r="F282" s="5" t="s">
        <v>2219</v>
      </c>
      <c r="G282" s="5" t="s">
        <v>739</v>
      </c>
      <c r="H282" s="29" t="s">
        <v>2770</v>
      </c>
      <c r="I282" s="5">
        <v>3</v>
      </c>
      <c r="J282" s="4">
        <v>7</v>
      </c>
      <c r="K282" s="5" t="s">
        <v>2274</v>
      </c>
      <c r="L282" s="5" t="s">
        <v>2776</v>
      </c>
      <c r="M282" s="4">
        <v>14</v>
      </c>
      <c r="N282" s="5" t="s">
        <v>2573</v>
      </c>
      <c r="O282" s="5" t="s">
        <v>706</v>
      </c>
      <c r="P282" s="5" t="s">
        <v>314</v>
      </c>
      <c r="Q282" s="6">
        <v>100</v>
      </c>
      <c r="R282" s="6">
        <v>25</v>
      </c>
      <c r="S282" s="6">
        <v>25</v>
      </c>
      <c r="T282" s="6">
        <v>25</v>
      </c>
      <c r="U282" s="6">
        <v>25</v>
      </c>
      <c r="V282" s="6">
        <v>100</v>
      </c>
      <c r="W282" s="6">
        <v>25</v>
      </c>
      <c r="X282" s="6">
        <v>25</v>
      </c>
      <c r="Y282" s="6">
        <v>25</v>
      </c>
      <c r="Z282" s="6">
        <v>25</v>
      </c>
      <c r="AA282" s="6">
        <v>100</v>
      </c>
      <c r="AB282" s="21">
        <f t="shared" si="32"/>
        <v>1</v>
      </c>
      <c r="AC282" s="23">
        <f t="shared" si="29"/>
        <v>1</v>
      </c>
      <c r="AD282" s="34">
        <v>1</v>
      </c>
      <c r="AE282" s="34">
        <v>100</v>
      </c>
      <c r="AF282" s="35" t="str">
        <f>REPT("|",Tabla13[[#This Row],[Columna2]])</f>
        <v>||||||||||||||||||||||||||||||||||||||||||||||||||||||||||||||||||||||||||||||||||||||||||||||||||||</v>
      </c>
      <c r="AG282" s="24" t="str">
        <f t="shared" si="30"/>
        <v>85% a 100%</v>
      </c>
      <c r="AH282" s="26" t="str">
        <f t="shared" si="31"/>
        <v>176001348000101</v>
      </c>
      <c r="AI282" s="6">
        <v>37752197.380000003</v>
      </c>
      <c r="AJ282" s="6">
        <v>37383198.359999999</v>
      </c>
      <c r="AK282" s="21">
        <f t="shared" si="34"/>
        <v>0.99022576046936306</v>
      </c>
      <c r="AL282" s="33">
        <v>0.99022576046936306</v>
      </c>
      <c r="AM282" s="33">
        <f>+Tabla13[[#This Row],[Columna3]]*$AZ$4</f>
        <v>99.022576046936308</v>
      </c>
      <c r="AN282" s="36" t="str">
        <f>REPT("|",Tabla13[[#This Row],[Columna4]])</f>
        <v>|||||||||||||||||||||||||||||||||||||||||||||||||||||||||||||||||||||||||||||||||||||||||||||||||||</v>
      </c>
      <c r="AO282" s="26" t="str">
        <f t="shared" si="33"/>
        <v>85% a 100%</v>
      </c>
      <c r="AP282" s="6">
        <v>37752197.379999995</v>
      </c>
      <c r="AQ282" s="6">
        <v>37383198.359999992</v>
      </c>
      <c r="AR282" s="5" t="s">
        <v>1472</v>
      </c>
      <c r="AS282" s="5" t="s">
        <v>1472</v>
      </c>
      <c r="AT282" s="5" t="s">
        <v>1472</v>
      </c>
      <c r="AU282" s="5" t="s">
        <v>1472</v>
      </c>
      <c r="AV282" s="5" t="s">
        <v>2563</v>
      </c>
      <c r="AW282" s="5" t="s">
        <v>778</v>
      </c>
      <c r="AX282" s="7">
        <v>44588.419872685197</v>
      </c>
      <c r="AY282" s="10"/>
    </row>
    <row r="283" spans="1:51" s="1" customFormat="1" ht="50" customHeight="1">
      <c r="A283" s="9">
        <v>2021</v>
      </c>
      <c r="B283" s="5" t="s">
        <v>2115</v>
      </c>
      <c r="C283" s="5" t="s">
        <v>2779</v>
      </c>
      <c r="D283" s="5" t="s">
        <v>1288</v>
      </c>
      <c r="E283" s="5" t="s">
        <v>2835</v>
      </c>
      <c r="F283" s="5" t="s">
        <v>1631</v>
      </c>
      <c r="G283" s="5" t="s">
        <v>140</v>
      </c>
      <c r="H283" s="29" t="s">
        <v>2771</v>
      </c>
      <c r="I283" s="5">
        <v>2</v>
      </c>
      <c r="J283" s="4">
        <v>4</v>
      </c>
      <c r="K283" s="5" t="s">
        <v>108</v>
      </c>
      <c r="L283" s="5" t="s">
        <v>2772</v>
      </c>
      <c r="M283" s="4">
        <v>4</v>
      </c>
      <c r="N283" s="5" t="s">
        <v>1840</v>
      </c>
      <c r="O283" s="5" t="s">
        <v>1536</v>
      </c>
      <c r="P283" s="5" t="s">
        <v>478</v>
      </c>
      <c r="Q283" s="6">
        <v>60061174.57</v>
      </c>
      <c r="R283" s="6">
        <v>7215331</v>
      </c>
      <c r="S283" s="6">
        <v>8900000</v>
      </c>
      <c r="T283" s="6">
        <v>9100000</v>
      </c>
      <c r="U283" s="6">
        <v>9100000</v>
      </c>
      <c r="V283" s="6">
        <v>34315331</v>
      </c>
      <c r="W283" s="6">
        <v>7610059.3099999996</v>
      </c>
      <c r="X283" s="6">
        <v>15181069.01</v>
      </c>
      <c r="Y283" s="6">
        <v>12000000</v>
      </c>
      <c r="Z283" s="6">
        <v>8103035</v>
      </c>
      <c r="AA283" s="6">
        <v>42894163.32</v>
      </c>
      <c r="AB283" s="21">
        <f t="shared" si="32"/>
        <v>1.2499999874691576</v>
      </c>
      <c r="AC283" s="23">
        <f t="shared" si="29"/>
        <v>1</v>
      </c>
      <c r="AD283" s="34">
        <v>1</v>
      </c>
      <c r="AE283" s="34">
        <v>100</v>
      </c>
      <c r="AF283" s="35" t="str">
        <f>REPT("|",Tabla13[[#This Row],[Columna2]])</f>
        <v>||||||||||||||||||||||||||||||||||||||||||||||||||||||||||||||||||||||||||||||||||||||||||||||||||||</v>
      </c>
      <c r="AG283" s="24" t="str">
        <f t="shared" si="30"/>
        <v>85% a 100%</v>
      </c>
      <c r="AH283" s="26" t="str">
        <f t="shared" si="31"/>
        <v>176001348000155</v>
      </c>
      <c r="AI283" s="6">
        <v>1498552.96</v>
      </c>
      <c r="AJ283" s="6">
        <v>1355026.15</v>
      </c>
      <c r="AK283" s="21">
        <f t="shared" si="34"/>
        <v>0.9042230646289604</v>
      </c>
      <c r="AL283" s="33">
        <v>0.9042230646289604</v>
      </c>
      <c r="AM283" s="33">
        <f>+Tabla13[[#This Row],[Columna3]]*$AZ$4</f>
        <v>90.422306462896046</v>
      </c>
      <c r="AN283" s="36" t="str">
        <f>REPT("|",Tabla13[[#This Row],[Columna4]])</f>
        <v>||||||||||||||||||||||||||||||||||||||||||||||||||||||||||||||||||||||||||||||||||||||||||</v>
      </c>
      <c r="AO283" s="26" t="str">
        <f t="shared" si="33"/>
        <v>85% a 100%</v>
      </c>
      <c r="AP283" s="6">
        <v>1498552.9599999997</v>
      </c>
      <c r="AQ283" s="6">
        <v>1355026.1499999997</v>
      </c>
      <c r="AR283" s="5" t="s">
        <v>1482</v>
      </c>
      <c r="AS283" s="5" t="s">
        <v>2204</v>
      </c>
      <c r="AT283" s="5" t="s">
        <v>1056</v>
      </c>
      <c r="AU283" s="5" t="s">
        <v>2732</v>
      </c>
      <c r="AV283" s="5" t="s">
        <v>2563</v>
      </c>
      <c r="AW283" s="5" t="s">
        <v>778</v>
      </c>
      <c r="AX283" s="7">
        <v>44587.715254629598</v>
      </c>
      <c r="AY283" s="10"/>
    </row>
    <row r="284" spans="1:51" s="1" customFormat="1" ht="50" customHeight="1">
      <c r="A284" s="9">
        <v>2021</v>
      </c>
      <c r="B284" s="5" t="s">
        <v>2115</v>
      </c>
      <c r="C284" s="5" t="s">
        <v>2779</v>
      </c>
      <c r="D284" s="5" t="s">
        <v>1288</v>
      </c>
      <c r="E284" s="5" t="s">
        <v>2835</v>
      </c>
      <c r="F284" s="5" t="s">
        <v>507</v>
      </c>
      <c r="G284" s="5" t="s">
        <v>2033</v>
      </c>
      <c r="H284" s="29" t="s">
        <v>2771</v>
      </c>
      <c r="I284" s="5">
        <v>2</v>
      </c>
      <c r="J284" s="4">
        <v>4</v>
      </c>
      <c r="K284" s="5" t="s">
        <v>108</v>
      </c>
      <c r="L284" s="5" t="s">
        <v>2772</v>
      </c>
      <c r="M284" s="4">
        <v>4</v>
      </c>
      <c r="N284" s="5" t="s">
        <v>1840</v>
      </c>
      <c r="O284" s="5" t="s">
        <v>1888</v>
      </c>
      <c r="P284" s="5" t="s">
        <v>314</v>
      </c>
      <c r="Q284" s="6">
        <v>18</v>
      </c>
      <c r="R284" s="6">
        <v>0</v>
      </c>
      <c r="S284" s="6">
        <v>0</v>
      </c>
      <c r="T284" s="6">
        <v>0</v>
      </c>
      <c r="U284" s="6">
        <v>18</v>
      </c>
      <c r="V284" s="6">
        <v>18</v>
      </c>
      <c r="W284" s="6">
        <v>0</v>
      </c>
      <c r="X284" s="6">
        <v>0</v>
      </c>
      <c r="Y284" s="6">
        <v>0</v>
      </c>
      <c r="Z284" s="6">
        <v>18</v>
      </c>
      <c r="AA284" s="6">
        <v>18</v>
      </c>
      <c r="AB284" s="21">
        <f t="shared" si="32"/>
        <v>1</v>
      </c>
      <c r="AC284" s="23">
        <f t="shared" si="29"/>
        <v>1</v>
      </c>
      <c r="AD284" s="34">
        <v>1</v>
      </c>
      <c r="AE284" s="34">
        <v>100</v>
      </c>
      <c r="AF284" s="35" t="str">
        <f>REPT("|",Tabla13[[#This Row],[Columna2]])</f>
        <v>||||||||||||||||||||||||||||||||||||||||||||||||||||||||||||||||||||||||||||||||||||||||||||||||||||</v>
      </c>
      <c r="AG284" s="24" t="str">
        <f t="shared" si="30"/>
        <v>85% a 100%</v>
      </c>
      <c r="AH284" s="26" t="str">
        <f t="shared" si="31"/>
        <v>176001348000156</v>
      </c>
      <c r="AI284" s="6">
        <v>1113747.3700000001</v>
      </c>
      <c r="AJ284" s="6">
        <v>804187.39</v>
      </c>
      <c r="AK284" s="21">
        <f t="shared" si="34"/>
        <v>0.72205547834424955</v>
      </c>
      <c r="AL284" s="33">
        <v>0.72205547834424955</v>
      </c>
      <c r="AM284" s="33">
        <f>+Tabla13[[#This Row],[Columna3]]*$AZ$4</f>
        <v>72.205547834424948</v>
      </c>
      <c r="AN284" s="36" t="str">
        <f>REPT("|",Tabla13[[#This Row],[Columna4]])</f>
        <v>||||||||||||||||||||||||||||||||||||||||||||||||||||||||||||||||||||||||</v>
      </c>
      <c r="AO284" s="26" t="str">
        <f t="shared" si="33"/>
        <v>70% a 84,99%</v>
      </c>
      <c r="AP284" s="6">
        <v>1113747.3699999999</v>
      </c>
      <c r="AQ284" s="6">
        <v>804187.39000000013</v>
      </c>
      <c r="AR284" s="5" t="s">
        <v>203</v>
      </c>
      <c r="AS284" s="5" t="s">
        <v>392</v>
      </c>
      <c r="AT284" s="5" t="s">
        <v>1506</v>
      </c>
      <c r="AU284" s="5" t="s">
        <v>42</v>
      </c>
      <c r="AV284" s="5" t="s">
        <v>2563</v>
      </c>
      <c r="AW284" s="5" t="s">
        <v>778</v>
      </c>
      <c r="AX284" s="7">
        <v>44587.689594907402</v>
      </c>
      <c r="AY284" s="10"/>
    </row>
    <row r="285" spans="1:51" s="1" customFormat="1" ht="50" customHeight="1">
      <c r="A285" s="9">
        <v>2021</v>
      </c>
      <c r="B285" s="5" t="s">
        <v>1732</v>
      </c>
      <c r="C285" s="5" t="s">
        <v>2778</v>
      </c>
      <c r="D285" s="5" t="s">
        <v>913</v>
      </c>
      <c r="E285" s="5" t="s">
        <v>2827</v>
      </c>
      <c r="F285" s="5" t="s">
        <v>2219</v>
      </c>
      <c r="G285" s="5" t="s">
        <v>739</v>
      </c>
      <c r="H285" s="29" t="s">
        <v>2770</v>
      </c>
      <c r="I285" s="5">
        <v>3</v>
      </c>
      <c r="J285" s="4">
        <v>7</v>
      </c>
      <c r="K285" s="5" t="s">
        <v>2274</v>
      </c>
      <c r="L285" s="5" t="s">
        <v>2774</v>
      </c>
      <c r="M285" s="4">
        <v>9</v>
      </c>
      <c r="N285" s="5" t="s">
        <v>1967</v>
      </c>
      <c r="O285" s="5" t="s">
        <v>531</v>
      </c>
      <c r="P285" s="5" t="s">
        <v>314</v>
      </c>
      <c r="Q285" s="6">
        <v>100</v>
      </c>
      <c r="R285" s="6">
        <v>25</v>
      </c>
      <c r="S285" s="6">
        <v>25</v>
      </c>
      <c r="T285" s="6">
        <v>25</v>
      </c>
      <c r="U285" s="6">
        <v>25</v>
      </c>
      <c r="V285" s="6">
        <v>100</v>
      </c>
      <c r="W285" s="6">
        <v>25</v>
      </c>
      <c r="X285" s="6">
        <v>25</v>
      </c>
      <c r="Y285" s="6">
        <v>25</v>
      </c>
      <c r="Z285" s="6">
        <v>25</v>
      </c>
      <c r="AA285" s="6">
        <v>100</v>
      </c>
      <c r="AB285" s="21">
        <f t="shared" si="32"/>
        <v>1</v>
      </c>
      <c r="AC285" s="23">
        <f t="shared" si="29"/>
        <v>1</v>
      </c>
      <c r="AD285" s="34">
        <v>1</v>
      </c>
      <c r="AE285" s="34">
        <v>100</v>
      </c>
      <c r="AF285" s="35" t="str">
        <f>REPT("|",Tabla13[[#This Row],[Columna2]])</f>
        <v>||||||||||||||||||||||||||||||||||||||||||||||||||||||||||||||||||||||||||||||||||||||||||||||||||||</v>
      </c>
      <c r="AG285" s="24" t="str">
        <f t="shared" si="30"/>
        <v>85% a 100%</v>
      </c>
      <c r="AH285" s="26" t="str">
        <f t="shared" si="31"/>
        <v>176819200000101</v>
      </c>
      <c r="AI285" s="6">
        <v>12149510.470000001</v>
      </c>
      <c r="AJ285" s="6">
        <v>11509817.449999999</v>
      </c>
      <c r="AK285" s="21">
        <f t="shared" si="34"/>
        <v>0.94734824735699819</v>
      </c>
      <c r="AL285" s="33">
        <v>0.94734824735699819</v>
      </c>
      <c r="AM285" s="33">
        <f>+Tabla13[[#This Row],[Columna3]]*$AZ$4</f>
        <v>94.734824735699817</v>
      </c>
      <c r="AN285" s="36" t="str">
        <f>REPT("|",Tabla13[[#This Row],[Columna4]])</f>
        <v>||||||||||||||||||||||||||||||||||||||||||||||||||||||||||||||||||||||||||||||||||||||||||||||</v>
      </c>
      <c r="AO285" s="26" t="str">
        <f t="shared" si="33"/>
        <v>85% a 100%</v>
      </c>
      <c r="AP285" s="6">
        <v>12149510.470000003</v>
      </c>
      <c r="AQ285" s="6">
        <v>11509817.449999997</v>
      </c>
      <c r="AR285" s="5" t="s">
        <v>2200</v>
      </c>
      <c r="AS285" s="5" t="s">
        <v>34</v>
      </c>
      <c r="AT285" s="5" t="s">
        <v>34</v>
      </c>
      <c r="AU285" s="5" t="s">
        <v>34</v>
      </c>
      <c r="AV285" s="5" t="s">
        <v>721</v>
      </c>
      <c r="AW285" s="5" t="s">
        <v>1269</v>
      </c>
      <c r="AX285" s="7">
        <v>44591.4987384259</v>
      </c>
      <c r="AY285" s="10"/>
    </row>
    <row r="286" spans="1:51" s="1" customFormat="1" ht="50" customHeight="1">
      <c r="A286" s="9">
        <v>2021</v>
      </c>
      <c r="B286" s="5" t="s">
        <v>1732</v>
      </c>
      <c r="C286" s="5" t="s">
        <v>2778</v>
      </c>
      <c r="D286" s="5" t="s">
        <v>913</v>
      </c>
      <c r="E286" s="5" t="s">
        <v>2827</v>
      </c>
      <c r="F286" s="5" t="s">
        <v>507</v>
      </c>
      <c r="G286" s="5" t="s">
        <v>616</v>
      </c>
      <c r="H286" s="29" t="s">
        <v>2771</v>
      </c>
      <c r="I286" s="5">
        <v>1</v>
      </c>
      <c r="J286" s="4">
        <v>1</v>
      </c>
      <c r="K286" s="5" t="s">
        <v>55</v>
      </c>
      <c r="L286" s="5" t="s">
        <v>2774</v>
      </c>
      <c r="M286" s="4">
        <v>9</v>
      </c>
      <c r="N286" s="5" t="s">
        <v>1967</v>
      </c>
      <c r="O286" s="5" t="s">
        <v>997</v>
      </c>
      <c r="P286" s="5" t="s">
        <v>314</v>
      </c>
      <c r="Q286" s="6">
        <v>84.02</v>
      </c>
      <c r="R286" s="6">
        <v>25</v>
      </c>
      <c r="S286" s="6">
        <v>25</v>
      </c>
      <c r="T286" s="6">
        <v>25</v>
      </c>
      <c r="U286" s="6">
        <v>25</v>
      </c>
      <c r="V286" s="6">
        <v>100</v>
      </c>
      <c r="W286" s="6">
        <v>19.68</v>
      </c>
      <c r="X286" s="6">
        <v>25</v>
      </c>
      <c r="Y286" s="6">
        <v>25</v>
      </c>
      <c r="Z286" s="6">
        <v>25</v>
      </c>
      <c r="AA286" s="6">
        <v>94.68</v>
      </c>
      <c r="AB286" s="21">
        <f t="shared" si="32"/>
        <v>0.94680000000000009</v>
      </c>
      <c r="AC286" s="23">
        <f t="shared" si="29"/>
        <v>0.94680000000000009</v>
      </c>
      <c r="AD286" s="34">
        <v>0.94680000000000009</v>
      </c>
      <c r="AE286" s="34">
        <v>94.68</v>
      </c>
      <c r="AF286" s="35" t="str">
        <f>REPT("|",Tabla13[[#This Row],[Columna2]])</f>
        <v>||||||||||||||||||||||||||||||||||||||||||||||||||||||||||||||||||||||||||||||||||||||||||||||</v>
      </c>
      <c r="AG286" s="24" t="str">
        <f t="shared" si="30"/>
        <v>85% a 100%</v>
      </c>
      <c r="AH286" s="26" t="str">
        <f t="shared" si="31"/>
        <v>176819200000156</v>
      </c>
      <c r="AI286" s="6">
        <v>42089029.369999997</v>
      </c>
      <c r="AJ286" s="6">
        <v>41565507.079999998</v>
      </c>
      <c r="AK286" s="21">
        <f t="shared" si="34"/>
        <v>0.98756154993744871</v>
      </c>
      <c r="AL286" s="33">
        <v>0.98756154993744871</v>
      </c>
      <c r="AM286" s="33">
        <f>+Tabla13[[#This Row],[Columna3]]*$AZ$4</f>
        <v>98.756154993744872</v>
      </c>
      <c r="AN286" s="36" t="str">
        <f>REPT("|",Tabla13[[#This Row],[Columna4]])</f>
        <v>||||||||||||||||||||||||||||||||||||||||||||||||||||||||||||||||||||||||||||||||||||||||||||||||||</v>
      </c>
      <c r="AO286" s="26" t="str">
        <f t="shared" si="33"/>
        <v>85% a 100%</v>
      </c>
      <c r="AP286" s="6">
        <v>42089029.370000005</v>
      </c>
      <c r="AQ286" s="6">
        <v>41565507.080000006</v>
      </c>
      <c r="AR286" s="5" t="s">
        <v>2421</v>
      </c>
      <c r="AS286" s="5" t="s">
        <v>202</v>
      </c>
      <c r="AT286" s="5" t="s">
        <v>1675</v>
      </c>
      <c r="AU286" s="5" t="s">
        <v>1544</v>
      </c>
      <c r="AV286" s="5" t="s">
        <v>721</v>
      </c>
      <c r="AW286" s="5" t="s">
        <v>1269</v>
      </c>
      <c r="AX286" s="7">
        <v>44591.499675925901</v>
      </c>
      <c r="AY286" s="10"/>
    </row>
    <row r="287" spans="1:51" s="1" customFormat="1" ht="50" customHeight="1">
      <c r="A287" s="9">
        <v>2021</v>
      </c>
      <c r="B287" s="5" t="s">
        <v>1732</v>
      </c>
      <c r="C287" s="5" t="s">
        <v>2778</v>
      </c>
      <c r="D287" s="5" t="s">
        <v>913</v>
      </c>
      <c r="E287" s="5" t="s">
        <v>2827</v>
      </c>
      <c r="F287" s="5" t="s">
        <v>439</v>
      </c>
      <c r="G287" s="5" t="s">
        <v>1427</v>
      </c>
      <c r="H287" s="29" t="s">
        <v>2771</v>
      </c>
      <c r="I287" s="5">
        <v>1</v>
      </c>
      <c r="J287" s="4">
        <v>1</v>
      </c>
      <c r="K287" s="5" t="s">
        <v>55</v>
      </c>
      <c r="L287" s="5" t="s">
        <v>2774</v>
      </c>
      <c r="M287" s="4">
        <v>9</v>
      </c>
      <c r="N287" s="5" t="s">
        <v>1967</v>
      </c>
      <c r="O287" s="5" t="s">
        <v>89</v>
      </c>
      <c r="P287" s="5" t="s">
        <v>314</v>
      </c>
      <c r="Q287" s="6">
        <v>74.16</v>
      </c>
      <c r="R287" s="6">
        <v>25</v>
      </c>
      <c r="S287" s="6">
        <v>25</v>
      </c>
      <c r="T287" s="6">
        <v>25</v>
      </c>
      <c r="U287" s="6">
        <v>25</v>
      </c>
      <c r="V287" s="6">
        <v>100</v>
      </c>
      <c r="W287" s="6">
        <v>0</v>
      </c>
      <c r="X287" s="6">
        <v>100</v>
      </c>
      <c r="Y287" s="6">
        <v>0</v>
      </c>
      <c r="Z287" s="6">
        <v>0</v>
      </c>
      <c r="AA287" s="6">
        <v>100</v>
      </c>
      <c r="AB287" s="21">
        <f t="shared" si="32"/>
        <v>1</v>
      </c>
      <c r="AC287" s="23">
        <f t="shared" si="29"/>
        <v>1</v>
      </c>
      <c r="AD287" s="34">
        <v>1</v>
      </c>
      <c r="AE287" s="34">
        <v>100</v>
      </c>
      <c r="AF287" s="35" t="str">
        <f>REPT("|",Tabla13[[#This Row],[Columna2]])</f>
        <v>||||||||||||||||||||||||||||||||||||||||||||||||||||||||||||||||||||||||||||||||||||||||||||||||||||</v>
      </c>
      <c r="AG287" s="24" t="str">
        <f t="shared" si="30"/>
        <v>85% a 100%</v>
      </c>
      <c r="AH287" s="26" t="str">
        <f t="shared" si="31"/>
        <v>176819200000158</v>
      </c>
      <c r="AI287" s="6">
        <v>6944</v>
      </c>
      <c r="AJ287" s="6">
        <v>6944</v>
      </c>
      <c r="AK287" s="21">
        <f t="shared" si="34"/>
        <v>1</v>
      </c>
      <c r="AL287" s="33">
        <v>1</v>
      </c>
      <c r="AM287" s="33">
        <f>+Tabla13[[#This Row],[Columna3]]*$AZ$4</f>
        <v>100</v>
      </c>
      <c r="AN287" s="36" t="str">
        <f>REPT("|",Tabla13[[#This Row],[Columna4]])</f>
        <v>||||||||||||||||||||||||||||||||||||||||||||||||||||||||||||||||||||||||||||||||||||||||||||||||||||</v>
      </c>
      <c r="AO287" s="26" t="str">
        <f t="shared" si="33"/>
        <v>85% a 100%</v>
      </c>
      <c r="AP287" s="6">
        <v>6944</v>
      </c>
      <c r="AQ287" s="6">
        <v>6944</v>
      </c>
      <c r="AR287" s="5" t="s">
        <v>1000</v>
      </c>
      <c r="AS287" s="5" t="s">
        <v>923</v>
      </c>
      <c r="AT287" s="5" t="s">
        <v>2627</v>
      </c>
      <c r="AU287" s="5" t="s">
        <v>2627</v>
      </c>
      <c r="AV287" s="5" t="s">
        <v>721</v>
      </c>
      <c r="AW287" s="5" t="s">
        <v>1269</v>
      </c>
      <c r="AX287" s="7">
        <v>44581.671574074098</v>
      </c>
      <c r="AY287" s="10"/>
    </row>
    <row r="288" spans="1:51" s="1" customFormat="1" ht="50" customHeight="1">
      <c r="A288" s="9">
        <v>2021</v>
      </c>
      <c r="B288" s="5" t="s">
        <v>2583</v>
      </c>
      <c r="C288" s="5" t="s">
        <v>2777</v>
      </c>
      <c r="D288" s="5" t="s">
        <v>847</v>
      </c>
      <c r="E288" s="5" t="s">
        <v>2827</v>
      </c>
      <c r="F288" s="5" t="s">
        <v>2219</v>
      </c>
      <c r="G288" s="5" t="s">
        <v>739</v>
      </c>
      <c r="H288" s="29" t="s">
        <v>2770</v>
      </c>
      <c r="I288" s="5">
        <v>3</v>
      </c>
      <c r="J288" s="4">
        <v>7</v>
      </c>
      <c r="K288" s="5" t="s">
        <v>2274</v>
      </c>
      <c r="L288" s="5" t="s">
        <v>2776</v>
      </c>
      <c r="M288" s="4">
        <v>14</v>
      </c>
      <c r="N288" s="5" t="s">
        <v>2573</v>
      </c>
      <c r="O288" s="5" t="s">
        <v>706</v>
      </c>
      <c r="P288" s="5" t="s">
        <v>314</v>
      </c>
      <c r="Q288" s="6">
        <v>100</v>
      </c>
      <c r="R288" s="6">
        <v>25</v>
      </c>
      <c r="S288" s="6">
        <v>25</v>
      </c>
      <c r="T288" s="6">
        <v>25</v>
      </c>
      <c r="U288" s="6">
        <v>25</v>
      </c>
      <c r="V288" s="6">
        <v>100</v>
      </c>
      <c r="W288" s="6">
        <v>25</v>
      </c>
      <c r="X288" s="6">
        <v>25</v>
      </c>
      <c r="Y288" s="6">
        <v>25</v>
      </c>
      <c r="Z288" s="6">
        <v>25</v>
      </c>
      <c r="AA288" s="6">
        <v>100</v>
      </c>
      <c r="AB288" s="21">
        <f t="shared" si="32"/>
        <v>1</v>
      </c>
      <c r="AC288" s="23">
        <f t="shared" si="29"/>
        <v>1</v>
      </c>
      <c r="AD288" s="34">
        <v>1</v>
      </c>
      <c r="AE288" s="34">
        <v>100</v>
      </c>
      <c r="AF288" s="35" t="str">
        <f>REPT("|",Tabla13[[#This Row],[Columna2]])</f>
        <v>||||||||||||||||||||||||||||||||||||||||||||||||||||||||||||||||||||||||||||||||||||||||||||||||||||</v>
      </c>
      <c r="AG288" s="24" t="str">
        <f t="shared" si="30"/>
        <v>85% a 100%</v>
      </c>
      <c r="AH288" s="26" t="str">
        <f t="shared" si="31"/>
        <v>176819049000101</v>
      </c>
      <c r="AI288" s="6">
        <v>405428.05</v>
      </c>
      <c r="AJ288" s="6">
        <v>404415.96</v>
      </c>
      <c r="AK288" s="21">
        <f t="shared" si="34"/>
        <v>0.99750365077108016</v>
      </c>
      <c r="AL288" s="33">
        <v>0.99750365077108016</v>
      </c>
      <c r="AM288" s="33">
        <f>+Tabla13[[#This Row],[Columna3]]*$AZ$4</f>
        <v>99.750365077108015</v>
      </c>
      <c r="AN288" s="36" t="str">
        <f>REPT("|",Tabla13[[#This Row],[Columna4]])</f>
        <v>|||||||||||||||||||||||||||||||||||||||||||||||||||||||||||||||||||||||||||||||||||||||||||||||||||</v>
      </c>
      <c r="AO288" s="26" t="str">
        <f t="shared" si="33"/>
        <v>85% a 100%</v>
      </c>
      <c r="AP288" s="6">
        <v>405428.0500000001</v>
      </c>
      <c r="AQ288" s="6">
        <v>404415.96000000014</v>
      </c>
      <c r="AR288" s="5" t="s">
        <v>996</v>
      </c>
      <c r="AS288" s="5" t="s">
        <v>503</v>
      </c>
      <c r="AT288" s="5" t="s">
        <v>2753</v>
      </c>
      <c r="AU288" s="5" t="s">
        <v>1032</v>
      </c>
      <c r="AV288" s="5" t="s">
        <v>807</v>
      </c>
      <c r="AW288" s="5" t="s">
        <v>2414</v>
      </c>
      <c r="AX288" s="7">
        <v>44589.4533912037</v>
      </c>
      <c r="AY288" s="10"/>
    </row>
    <row r="289" spans="1:51" s="1" customFormat="1" ht="50" customHeight="1">
      <c r="A289" s="9">
        <v>2021</v>
      </c>
      <c r="B289" s="5" t="s">
        <v>2583</v>
      </c>
      <c r="C289" s="5" t="s">
        <v>2777</v>
      </c>
      <c r="D289" s="5" t="s">
        <v>847</v>
      </c>
      <c r="E289" s="5" t="s">
        <v>2827</v>
      </c>
      <c r="F289" s="5" t="s">
        <v>1631</v>
      </c>
      <c r="G289" s="5" t="s">
        <v>897</v>
      </c>
      <c r="H289" s="29" t="s">
        <v>2771</v>
      </c>
      <c r="I289" s="5">
        <v>2</v>
      </c>
      <c r="J289" s="4">
        <v>5</v>
      </c>
      <c r="K289" s="5" t="s">
        <v>2602</v>
      </c>
      <c r="L289" s="5" t="s">
        <v>2772</v>
      </c>
      <c r="M289" s="4">
        <v>2</v>
      </c>
      <c r="N289" s="5" t="s">
        <v>570</v>
      </c>
      <c r="O289" s="5" t="s">
        <v>2034</v>
      </c>
      <c r="P289" s="5" t="s">
        <v>314</v>
      </c>
      <c r="Q289" s="6">
        <v>100</v>
      </c>
      <c r="R289" s="6">
        <v>25</v>
      </c>
      <c r="S289" s="6">
        <v>25</v>
      </c>
      <c r="T289" s="6">
        <v>25</v>
      </c>
      <c r="U289" s="6">
        <v>25</v>
      </c>
      <c r="V289" s="6">
        <v>100</v>
      </c>
      <c r="W289" s="6">
        <v>25</v>
      </c>
      <c r="X289" s="6">
        <v>25</v>
      </c>
      <c r="Y289" s="6">
        <v>25</v>
      </c>
      <c r="Z289" s="6">
        <v>25</v>
      </c>
      <c r="AA289" s="6">
        <v>100</v>
      </c>
      <c r="AB289" s="21">
        <f t="shared" si="32"/>
        <v>1</v>
      </c>
      <c r="AC289" s="23">
        <f t="shared" si="29"/>
        <v>1</v>
      </c>
      <c r="AD289" s="34">
        <v>1</v>
      </c>
      <c r="AE289" s="34">
        <v>100</v>
      </c>
      <c r="AF289" s="35" t="str">
        <f>REPT("|",Tabla13[[#This Row],[Columna2]])</f>
        <v>||||||||||||||||||||||||||||||||||||||||||||||||||||||||||||||||||||||||||||||||||||||||||||||||||||</v>
      </c>
      <c r="AG289" s="24" t="str">
        <f t="shared" si="30"/>
        <v>85% a 100%</v>
      </c>
      <c r="AH289" s="26" t="str">
        <f t="shared" si="31"/>
        <v>176819049000155</v>
      </c>
      <c r="AI289" s="6">
        <v>2598094.17</v>
      </c>
      <c r="AJ289" s="6">
        <v>2598094.17</v>
      </c>
      <c r="AK289" s="21">
        <f t="shared" si="34"/>
        <v>1</v>
      </c>
      <c r="AL289" s="33">
        <v>1</v>
      </c>
      <c r="AM289" s="33">
        <f>+Tabla13[[#This Row],[Columna3]]*$AZ$4</f>
        <v>100</v>
      </c>
      <c r="AN289" s="36" t="str">
        <f>REPT("|",Tabla13[[#This Row],[Columna4]])</f>
        <v>||||||||||||||||||||||||||||||||||||||||||||||||||||||||||||||||||||||||||||||||||||||||||||||||||||</v>
      </c>
      <c r="AO289" s="26" t="str">
        <f t="shared" si="33"/>
        <v>85% a 100%</v>
      </c>
      <c r="AP289" s="6">
        <v>2598094.17</v>
      </c>
      <c r="AQ289" s="6">
        <v>2598094.17</v>
      </c>
      <c r="AR289" s="5" t="s">
        <v>2084</v>
      </c>
      <c r="AS289" s="5" t="s">
        <v>187</v>
      </c>
      <c r="AT289" s="5" t="s">
        <v>2189</v>
      </c>
      <c r="AU289" s="5" t="s">
        <v>1007</v>
      </c>
      <c r="AV289" s="5" t="s">
        <v>807</v>
      </c>
      <c r="AW289" s="5" t="s">
        <v>2414</v>
      </c>
      <c r="AX289" s="7">
        <v>44589.454131944403</v>
      </c>
      <c r="AY289" s="10"/>
    </row>
    <row r="290" spans="1:51" s="1" customFormat="1" ht="50" customHeight="1">
      <c r="A290" s="9">
        <v>2021</v>
      </c>
      <c r="B290" s="5" t="s">
        <v>821</v>
      </c>
      <c r="C290" s="5" t="s">
        <v>2778</v>
      </c>
      <c r="D290" s="5" t="s">
        <v>2338</v>
      </c>
      <c r="E290" s="5" t="s">
        <v>2827</v>
      </c>
      <c r="F290" s="5" t="s">
        <v>2219</v>
      </c>
      <c r="G290" s="5" t="s">
        <v>739</v>
      </c>
      <c r="H290" s="29" t="s">
        <v>2770</v>
      </c>
      <c r="I290" s="5">
        <v>3</v>
      </c>
      <c r="J290" s="4">
        <v>7</v>
      </c>
      <c r="K290" s="5" t="s">
        <v>2274</v>
      </c>
      <c r="L290" s="5" t="s">
        <v>2776</v>
      </c>
      <c r="M290" s="4">
        <v>14</v>
      </c>
      <c r="N290" s="5" t="s">
        <v>2573</v>
      </c>
      <c r="O290" s="5" t="s">
        <v>531</v>
      </c>
      <c r="P290" s="5" t="s">
        <v>2121</v>
      </c>
      <c r="Q290" s="6">
        <v>0.94</v>
      </c>
      <c r="R290" s="6">
        <v>0.24</v>
      </c>
      <c r="S290" s="6">
        <v>0.26</v>
      </c>
      <c r="T290" s="6">
        <v>0.25</v>
      </c>
      <c r="U290" s="6">
        <v>0.25</v>
      </c>
      <c r="V290" s="6">
        <v>1</v>
      </c>
      <c r="W290" s="6">
        <v>0.24</v>
      </c>
      <c r="X290" s="6">
        <v>0.24</v>
      </c>
      <c r="Y290" s="6">
        <v>0.22</v>
      </c>
      <c r="Z290" s="6">
        <v>0.3</v>
      </c>
      <c r="AA290" s="6">
        <v>1</v>
      </c>
      <c r="AB290" s="21">
        <f t="shared" si="32"/>
        <v>1</v>
      </c>
      <c r="AC290" s="23">
        <f t="shared" si="29"/>
        <v>1</v>
      </c>
      <c r="AD290" s="34">
        <v>1</v>
      </c>
      <c r="AE290" s="34">
        <v>100</v>
      </c>
      <c r="AF290" s="35" t="str">
        <f>REPT("|",Tabla13[[#This Row],[Columna2]])</f>
        <v>||||||||||||||||||||||||||||||||||||||||||||||||||||||||||||||||||||||||||||||||||||||||||||||||||||</v>
      </c>
      <c r="AG290" s="24" t="str">
        <f t="shared" si="30"/>
        <v>85% a 100%</v>
      </c>
      <c r="AH290" s="26" t="str">
        <f t="shared" si="31"/>
        <v>176818719000101</v>
      </c>
      <c r="AI290" s="6">
        <v>5780569.0099999998</v>
      </c>
      <c r="AJ290" s="6">
        <v>5445334.21</v>
      </c>
      <c r="AK290" s="21">
        <f t="shared" si="34"/>
        <v>0.94200660879230647</v>
      </c>
      <c r="AL290" s="33">
        <v>0.94200660879230647</v>
      </c>
      <c r="AM290" s="33">
        <f>+Tabla13[[#This Row],[Columna3]]*$AZ$4</f>
        <v>94.200660879230639</v>
      </c>
      <c r="AN290" s="36" t="str">
        <f>REPT("|",Tabla13[[#This Row],[Columna4]])</f>
        <v>||||||||||||||||||||||||||||||||||||||||||||||||||||||||||||||||||||||||||||||||||||||||||||||</v>
      </c>
      <c r="AO290" s="26" t="str">
        <f t="shared" si="33"/>
        <v>85% a 100%</v>
      </c>
      <c r="AP290" s="6">
        <v>5780569.0100000007</v>
      </c>
      <c r="AQ290" s="6">
        <v>5445334.2100000009</v>
      </c>
      <c r="AR290" s="5" t="s">
        <v>142</v>
      </c>
      <c r="AS290" s="5" t="s">
        <v>713</v>
      </c>
      <c r="AT290" s="5" t="s">
        <v>1852</v>
      </c>
      <c r="AU290" s="5" t="s">
        <v>286</v>
      </c>
      <c r="AV290" s="5" t="s">
        <v>2502</v>
      </c>
      <c r="AW290" s="5" t="s">
        <v>2575</v>
      </c>
      <c r="AX290" s="7">
        <v>44592.717615740701</v>
      </c>
      <c r="AY290" s="11">
        <v>44587.723761574103</v>
      </c>
    </row>
    <row r="291" spans="1:51" s="1" customFormat="1" ht="50" customHeight="1">
      <c r="A291" s="9">
        <v>2021</v>
      </c>
      <c r="B291" s="5" t="s">
        <v>2379</v>
      </c>
      <c r="C291" s="5" t="s">
        <v>2779</v>
      </c>
      <c r="D291" s="5" t="s">
        <v>2111</v>
      </c>
      <c r="E291" s="5" t="s">
        <v>2827</v>
      </c>
      <c r="F291" s="5" t="s">
        <v>2219</v>
      </c>
      <c r="G291" s="5" t="s">
        <v>739</v>
      </c>
      <c r="H291" s="29" t="s">
        <v>2770</v>
      </c>
      <c r="I291" s="5">
        <v>3</v>
      </c>
      <c r="J291" s="4">
        <v>7</v>
      </c>
      <c r="K291" s="5" t="s">
        <v>2274</v>
      </c>
      <c r="L291" s="5" t="s">
        <v>2776</v>
      </c>
      <c r="M291" s="4">
        <v>14</v>
      </c>
      <c r="N291" s="5" t="s">
        <v>2573</v>
      </c>
      <c r="O291" s="5" t="s">
        <v>218</v>
      </c>
      <c r="P291" s="5" t="s">
        <v>488</v>
      </c>
      <c r="Q291" s="6">
        <v>57</v>
      </c>
      <c r="R291" s="6">
        <v>25</v>
      </c>
      <c r="S291" s="6">
        <v>25</v>
      </c>
      <c r="T291" s="6">
        <v>25</v>
      </c>
      <c r="U291" s="6">
        <v>25</v>
      </c>
      <c r="V291" s="6">
        <v>100</v>
      </c>
      <c r="W291" s="6">
        <v>8.84</v>
      </c>
      <c r="X291" s="6">
        <v>33.270000000000003</v>
      </c>
      <c r="Y291" s="6">
        <v>15.47</v>
      </c>
      <c r="Z291" s="6">
        <v>40.130000000000003</v>
      </c>
      <c r="AA291" s="6">
        <v>97.71</v>
      </c>
      <c r="AB291" s="21">
        <f t="shared" si="32"/>
        <v>0.97709999999999997</v>
      </c>
      <c r="AC291" s="23">
        <f t="shared" si="29"/>
        <v>0.97709999999999997</v>
      </c>
      <c r="AD291" s="34">
        <v>0.97709999999999997</v>
      </c>
      <c r="AE291" s="34">
        <v>97.71</v>
      </c>
      <c r="AF291" s="35" t="str">
        <f>REPT("|",Tabla13[[#This Row],[Columna2]])</f>
        <v>|||||||||||||||||||||||||||||||||||||||||||||||||||||||||||||||||||||||||||||||||||||||||||||||||</v>
      </c>
      <c r="AG291" s="24" t="str">
        <f t="shared" si="30"/>
        <v>85% a 100%</v>
      </c>
      <c r="AH291" s="26" t="str">
        <f t="shared" si="31"/>
        <v>176818573000101</v>
      </c>
      <c r="AI291" s="6">
        <v>1461312.77</v>
      </c>
      <c r="AJ291" s="6">
        <v>1427828.62</v>
      </c>
      <c r="AK291" s="21">
        <f t="shared" si="34"/>
        <v>0.97708625375250779</v>
      </c>
      <c r="AL291" s="33">
        <v>0.97708625375250779</v>
      </c>
      <c r="AM291" s="33">
        <f>+Tabla13[[#This Row],[Columna3]]*$AZ$4</f>
        <v>97.708625375250776</v>
      </c>
      <c r="AN291" s="36" t="str">
        <f>REPT("|",Tabla13[[#This Row],[Columna4]])</f>
        <v>|||||||||||||||||||||||||||||||||||||||||||||||||||||||||||||||||||||||||||||||||||||||||||||||||</v>
      </c>
      <c r="AO291" s="26" t="str">
        <f t="shared" si="33"/>
        <v>85% a 100%</v>
      </c>
      <c r="AP291" s="6">
        <v>1461312.7700000003</v>
      </c>
      <c r="AQ291" s="6">
        <v>1427828.62</v>
      </c>
      <c r="AR291" s="5" t="s">
        <v>2663</v>
      </c>
      <c r="AS291" s="5" t="s">
        <v>1877</v>
      </c>
      <c r="AT291" s="5" t="s">
        <v>1163</v>
      </c>
      <c r="AU291" s="5" t="s">
        <v>1746</v>
      </c>
      <c r="AV291" s="5" t="s">
        <v>294</v>
      </c>
      <c r="AW291" s="5" t="s">
        <v>2089</v>
      </c>
      <c r="AX291" s="7">
        <v>44586.495798611097</v>
      </c>
      <c r="AY291" s="10"/>
    </row>
    <row r="292" spans="1:51" s="1" customFormat="1" ht="50" customHeight="1">
      <c r="A292" s="9">
        <v>2021</v>
      </c>
      <c r="B292" s="5" t="s">
        <v>2379</v>
      </c>
      <c r="C292" s="5" t="s">
        <v>2779</v>
      </c>
      <c r="D292" s="5" t="s">
        <v>2111</v>
      </c>
      <c r="E292" s="5" t="s">
        <v>2827</v>
      </c>
      <c r="F292" s="5" t="s">
        <v>1631</v>
      </c>
      <c r="G292" s="5" t="s">
        <v>1133</v>
      </c>
      <c r="H292" s="29" t="s">
        <v>2771</v>
      </c>
      <c r="I292" s="5">
        <v>3</v>
      </c>
      <c r="J292" s="4">
        <v>7</v>
      </c>
      <c r="K292" s="5" t="s">
        <v>2274</v>
      </c>
      <c r="L292" s="5" t="s">
        <v>2774</v>
      </c>
      <c r="M292" s="4">
        <v>9</v>
      </c>
      <c r="N292" s="5" t="s">
        <v>1967</v>
      </c>
      <c r="O292" s="5" t="s">
        <v>2406</v>
      </c>
      <c r="P292" s="5" t="s">
        <v>488</v>
      </c>
      <c r="Q292" s="6">
        <v>94</v>
      </c>
      <c r="R292" s="6">
        <v>25</v>
      </c>
      <c r="S292" s="6">
        <v>25</v>
      </c>
      <c r="T292" s="6">
        <v>25</v>
      </c>
      <c r="U292" s="6">
        <v>25</v>
      </c>
      <c r="V292" s="6">
        <v>100</v>
      </c>
      <c r="W292" s="6">
        <v>7.15</v>
      </c>
      <c r="X292" s="6">
        <v>11.36</v>
      </c>
      <c r="Y292" s="6">
        <v>20.239999999999998</v>
      </c>
      <c r="Z292" s="6">
        <v>57.07</v>
      </c>
      <c r="AA292" s="6">
        <v>95.82</v>
      </c>
      <c r="AB292" s="21">
        <f t="shared" si="32"/>
        <v>0.95819999999999994</v>
      </c>
      <c r="AC292" s="23">
        <f t="shared" si="29"/>
        <v>0.95819999999999994</v>
      </c>
      <c r="AD292" s="34">
        <v>0.95819999999999994</v>
      </c>
      <c r="AE292" s="34">
        <v>95.82</v>
      </c>
      <c r="AF292" s="35" t="str">
        <f>REPT("|",Tabla13[[#This Row],[Columna2]])</f>
        <v>|||||||||||||||||||||||||||||||||||||||||||||||||||||||||||||||||||||||||||||||||||||||||||||||</v>
      </c>
      <c r="AG292" s="24" t="str">
        <f t="shared" si="30"/>
        <v>85% a 100%</v>
      </c>
      <c r="AH292" s="26" t="str">
        <f t="shared" si="31"/>
        <v>176818573000155</v>
      </c>
      <c r="AI292" s="6">
        <v>25469926.620000001</v>
      </c>
      <c r="AJ292" s="6">
        <v>24404266.66</v>
      </c>
      <c r="AK292" s="21">
        <f t="shared" si="34"/>
        <v>0.95816006948511578</v>
      </c>
      <c r="AL292" s="33">
        <v>0.95816006948511578</v>
      </c>
      <c r="AM292" s="33">
        <f>+Tabla13[[#This Row],[Columna3]]*$AZ$4</f>
        <v>95.816006948511586</v>
      </c>
      <c r="AN292" s="36" t="str">
        <f>REPT("|",Tabla13[[#This Row],[Columna4]])</f>
        <v>|||||||||||||||||||||||||||||||||||||||||||||||||||||||||||||||||||||||||||||||||||||||||||||||</v>
      </c>
      <c r="AO292" s="26" t="str">
        <f t="shared" si="33"/>
        <v>85% a 100%</v>
      </c>
      <c r="AP292" s="6">
        <v>25469926.620000001</v>
      </c>
      <c r="AQ292" s="6">
        <v>24404266.660000004</v>
      </c>
      <c r="AR292" s="5" t="s">
        <v>1561</v>
      </c>
      <c r="AS292" s="5" t="s">
        <v>2131</v>
      </c>
      <c r="AT292" s="5" t="s">
        <v>1949</v>
      </c>
      <c r="AU292" s="5" t="s">
        <v>925</v>
      </c>
      <c r="AV292" s="5" t="s">
        <v>294</v>
      </c>
      <c r="AW292" s="5" t="s">
        <v>2089</v>
      </c>
      <c r="AX292" s="7">
        <v>44586.531504629602</v>
      </c>
      <c r="AY292" s="10"/>
    </row>
    <row r="293" spans="1:51" s="1" customFormat="1" ht="50" customHeight="1">
      <c r="A293" s="9">
        <v>2021</v>
      </c>
      <c r="B293" s="5" t="s">
        <v>2546</v>
      </c>
      <c r="C293" s="5" t="s">
        <v>2782</v>
      </c>
      <c r="D293" s="5" t="s">
        <v>464</v>
      </c>
      <c r="E293" s="5" t="s">
        <v>2827</v>
      </c>
      <c r="F293" s="5" t="s">
        <v>2219</v>
      </c>
      <c r="G293" s="5" t="s">
        <v>739</v>
      </c>
      <c r="H293" s="29" t="s">
        <v>2770</v>
      </c>
      <c r="I293" s="5">
        <v>3</v>
      </c>
      <c r="J293" s="4">
        <v>7</v>
      </c>
      <c r="K293" s="5" t="s">
        <v>2274</v>
      </c>
      <c r="L293" s="5" t="s">
        <v>2776</v>
      </c>
      <c r="M293" s="4">
        <v>14</v>
      </c>
      <c r="N293" s="5" t="s">
        <v>2573</v>
      </c>
      <c r="O293" s="5" t="s">
        <v>218</v>
      </c>
      <c r="P293" s="5" t="s">
        <v>488</v>
      </c>
      <c r="Q293" s="6">
        <v>97.57</v>
      </c>
      <c r="R293" s="6">
        <v>25</v>
      </c>
      <c r="S293" s="6">
        <v>25</v>
      </c>
      <c r="T293" s="6">
        <v>25</v>
      </c>
      <c r="U293" s="6">
        <v>25</v>
      </c>
      <c r="V293" s="6">
        <v>100</v>
      </c>
      <c r="W293" s="6">
        <v>25</v>
      </c>
      <c r="X293" s="6">
        <v>25</v>
      </c>
      <c r="Y293" s="6">
        <v>25</v>
      </c>
      <c r="Z293" s="6">
        <v>25</v>
      </c>
      <c r="AA293" s="6">
        <v>100</v>
      </c>
      <c r="AB293" s="21">
        <f t="shared" si="32"/>
        <v>1</v>
      </c>
      <c r="AC293" s="23">
        <f t="shared" si="29"/>
        <v>1</v>
      </c>
      <c r="AD293" s="34">
        <v>1</v>
      </c>
      <c r="AE293" s="34">
        <v>100</v>
      </c>
      <c r="AF293" s="35" t="str">
        <f>REPT("|",Tabla13[[#This Row],[Columna2]])</f>
        <v>||||||||||||||||||||||||||||||||||||||||||||||||||||||||||||||||||||||||||||||||||||||||||||||||||||</v>
      </c>
      <c r="AG293" s="24" t="str">
        <f t="shared" si="30"/>
        <v>85% a 100%</v>
      </c>
      <c r="AH293" s="26" t="str">
        <f t="shared" si="31"/>
        <v>176000244000101</v>
      </c>
      <c r="AI293" s="6">
        <v>7565762.9800000004</v>
      </c>
      <c r="AJ293" s="6">
        <v>7357251.2599999998</v>
      </c>
      <c r="AK293" s="21">
        <f t="shared" si="34"/>
        <v>0.97244009354361238</v>
      </c>
      <c r="AL293" s="33">
        <v>0.97244009354361238</v>
      </c>
      <c r="AM293" s="33">
        <f>+Tabla13[[#This Row],[Columna3]]*$AZ$4</f>
        <v>97.244009354361239</v>
      </c>
      <c r="AN293" s="36" t="str">
        <f>REPT("|",Tabla13[[#This Row],[Columna4]])</f>
        <v>|||||||||||||||||||||||||||||||||||||||||||||||||||||||||||||||||||||||||||||||||||||||||||||||||</v>
      </c>
      <c r="AO293" s="26" t="str">
        <f t="shared" si="33"/>
        <v>85% a 100%</v>
      </c>
      <c r="AP293" s="6">
        <v>7565762.9799999995</v>
      </c>
      <c r="AQ293" s="6">
        <v>7357251.2599999998</v>
      </c>
      <c r="AR293" s="5" t="s">
        <v>1479</v>
      </c>
      <c r="AS293" s="5" t="s">
        <v>2133</v>
      </c>
      <c r="AT293" s="5" t="s">
        <v>400</v>
      </c>
      <c r="AU293" s="5" t="s">
        <v>1361</v>
      </c>
      <c r="AV293" s="5" t="s">
        <v>2565</v>
      </c>
      <c r="AW293" s="5" t="s">
        <v>1216</v>
      </c>
      <c r="AX293" s="7">
        <v>44592.634305555599</v>
      </c>
      <c r="AY293" s="10"/>
    </row>
    <row r="294" spans="1:51" s="1" customFormat="1" ht="50" customHeight="1">
      <c r="A294" s="9">
        <v>2021</v>
      </c>
      <c r="B294" s="5" t="s">
        <v>2546</v>
      </c>
      <c r="C294" s="5" t="s">
        <v>2782</v>
      </c>
      <c r="D294" s="5" t="s">
        <v>464</v>
      </c>
      <c r="E294" s="5" t="s">
        <v>2827</v>
      </c>
      <c r="F294" s="5" t="s">
        <v>1631</v>
      </c>
      <c r="G294" s="5" t="s">
        <v>2331</v>
      </c>
      <c r="H294" s="29" t="s">
        <v>2771</v>
      </c>
      <c r="I294" s="5">
        <v>2</v>
      </c>
      <c r="J294" s="4">
        <v>4</v>
      </c>
      <c r="K294" s="5" t="s">
        <v>108</v>
      </c>
      <c r="L294" s="5" t="s">
        <v>2772</v>
      </c>
      <c r="M294" s="4">
        <v>4</v>
      </c>
      <c r="N294" s="5" t="s">
        <v>1840</v>
      </c>
      <c r="O294" s="5" t="s">
        <v>695</v>
      </c>
      <c r="P294" s="5" t="s">
        <v>227</v>
      </c>
      <c r="Q294" s="6">
        <v>98.58</v>
      </c>
      <c r="R294" s="6">
        <v>13</v>
      </c>
      <c r="S294" s="6">
        <v>19</v>
      </c>
      <c r="T294" s="6">
        <v>25</v>
      </c>
      <c r="U294" s="6">
        <v>29</v>
      </c>
      <c r="V294" s="6">
        <v>86</v>
      </c>
      <c r="W294" s="6">
        <v>15</v>
      </c>
      <c r="X294" s="6">
        <v>17</v>
      </c>
      <c r="Y294" s="6">
        <v>15</v>
      </c>
      <c r="Z294" s="6">
        <v>39</v>
      </c>
      <c r="AA294" s="6">
        <v>86</v>
      </c>
      <c r="AB294" s="21">
        <f t="shared" si="32"/>
        <v>1</v>
      </c>
      <c r="AC294" s="23">
        <f t="shared" si="29"/>
        <v>1</v>
      </c>
      <c r="AD294" s="34">
        <v>1</v>
      </c>
      <c r="AE294" s="34">
        <v>100</v>
      </c>
      <c r="AF294" s="35" t="str">
        <f>REPT("|",Tabla13[[#This Row],[Columna2]])</f>
        <v>||||||||||||||||||||||||||||||||||||||||||||||||||||||||||||||||||||||||||||||||||||||||||||||||||||</v>
      </c>
      <c r="AG294" s="24" t="str">
        <f t="shared" si="30"/>
        <v>85% a 100%</v>
      </c>
      <c r="AH294" s="26" t="str">
        <f t="shared" si="31"/>
        <v>176000244000155</v>
      </c>
      <c r="AI294" s="6">
        <v>10973621.300000001</v>
      </c>
      <c r="AJ294" s="6">
        <v>10250077.779999999</v>
      </c>
      <c r="AK294" s="21">
        <f t="shared" si="34"/>
        <v>0.93406520051862907</v>
      </c>
      <c r="AL294" s="33">
        <v>0.93406520051862907</v>
      </c>
      <c r="AM294" s="33">
        <f>+Tabla13[[#This Row],[Columna3]]*$AZ$4</f>
        <v>93.406520051862913</v>
      </c>
      <c r="AN294" s="36" t="str">
        <f>REPT("|",Tabla13[[#This Row],[Columna4]])</f>
        <v>|||||||||||||||||||||||||||||||||||||||||||||||||||||||||||||||||||||||||||||||||||||||||||||</v>
      </c>
      <c r="AO294" s="26" t="str">
        <f t="shared" si="33"/>
        <v>85% a 100%</v>
      </c>
      <c r="AP294" s="6">
        <v>10973621.299999999</v>
      </c>
      <c r="AQ294" s="6">
        <v>10250077.779999999</v>
      </c>
      <c r="AR294" s="5" t="s">
        <v>2181</v>
      </c>
      <c r="AS294" s="5" t="s">
        <v>1690</v>
      </c>
      <c r="AT294" s="5" t="s">
        <v>92</v>
      </c>
      <c r="AU294" s="5" t="s">
        <v>1646</v>
      </c>
      <c r="AV294" s="5" t="s">
        <v>2565</v>
      </c>
      <c r="AW294" s="5" t="s">
        <v>1216</v>
      </c>
      <c r="AX294" s="7">
        <v>44586.386666666702</v>
      </c>
      <c r="AY294" s="10"/>
    </row>
    <row r="295" spans="1:51" s="1" customFormat="1" ht="50" customHeight="1">
      <c r="A295" s="9">
        <v>2021</v>
      </c>
      <c r="B295" s="5" t="s">
        <v>2032</v>
      </c>
      <c r="C295" s="5" t="s">
        <v>2782</v>
      </c>
      <c r="D295" s="5" t="s">
        <v>2362</v>
      </c>
      <c r="E295" s="5" t="s">
        <v>2835</v>
      </c>
      <c r="F295" s="5" t="s">
        <v>2219</v>
      </c>
      <c r="G295" s="5" t="s">
        <v>739</v>
      </c>
      <c r="H295" s="29" t="s">
        <v>2770</v>
      </c>
      <c r="I295" s="5">
        <v>3</v>
      </c>
      <c r="J295" s="4">
        <v>7</v>
      </c>
      <c r="K295" s="5" t="s">
        <v>2274</v>
      </c>
      <c r="L295" s="5" t="s">
        <v>2776</v>
      </c>
      <c r="M295" s="4">
        <v>14</v>
      </c>
      <c r="N295" s="5" t="s">
        <v>2573</v>
      </c>
      <c r="O295" s="5" t="s">
        <v>531</v>
      </c>
      <c r="P295" s="5" t="s">
        <v>314</v>
      </c>
      <c r="Q295" s="6">
        <v>0</v>
      </c>
      <c r="R295" s="6">
        <v>25</v>
      </c>
      <c r="S295" s="6">
        <v>25</v>
      </c>
      <c r="T295" s="6">
        <v>25</v>
      </c>
      <c r="U295" s="6">
        <v>25</v>
      </c>
      <c r="V295" s="6">
        <v>100</v>
      </c>
      <c r="W295" s="6">
        <v>25</v>
      </c>
      <c r="X295" s="6">
        <v>25</v>
      </c>
      <c r="Y295" s="6">
        <v>25</v>
      </c>
      <c r="Z295" s="6">
        <v>25</v>
      </c>
      <c r="AA295" s="6">
        <v>100</v>
      </c>
      <c r="AB295" s="21">
        <f t="shared" si="32"/>
        <v>1</v>
      </c>
      <c r="AC295" s="23">
        <f t="shared" si="29"/>
        <v>1</v>
      </c>
      <c r="AD295" s="34">
        <v>1</v>
      </c>
      <c r="AE295" s="34">
        <v>100</v>
      </c>
      <c r="AF295" s="35" t="str">
        <f>REPT("|",Tabla13[[#This Row],[Columna2]])</f>
        <v>||||||||||||||||||||||||||||||||||||||||||||||||||||||||||||||||||||||||||||||||||||||||||||||||||||</v>
      </c>
      <c r="AG295" s="24" t="str">
        <f t="shared" si="30"/>
        <v>85% a 100%</v>
      </c>
      <c r="AH295" s="26" t="str">
        <f t="shared" si="31"/>
        <v>096852223000101</v>
      </c>
      <c r="AI295" s="6">
        <v>10273266.17</v>
      </c>
      <c r="AJ295" s="6">
        <v>10233089.310000001</v>
      </c>
      <c r="AK295" s="21">
        <f t="shared" si="34"/>
        <v>0.99608918338772101</v>
      </c>
      <c r="AL295" s="33">
        <v>0.99608918338772101</v>
      </c>
      <c r="AM295" s="33">
        <f>+Tabla13[[#This Row],[Columna3]]*$AZ$4</f>
        <v>99.608918338772099</v>
      </c>
      <c r="AN295" s="36" t="str">
        <f>REPT("|",Tabla13[[#This Row],[Columna4]])</f>
        <v>|||||||||||||||||||||||||||||||||||||||||||||||||||||||||||||||||||||||||||||||||||||||||||||||||||</v>
      </c>
      <c r="AO295" s="26" t="str">
        <f t="shared" si="33"/>
        <v>85% a 100%</v>
      </c>
      <c r="AP295" s="6">
        <v>10334036.169999996</v>
      </c>
      <c r="AQ295" s="6">
        <v>10293859.309999995</v>
      </c>
      <c r="AR295" s="5" t="s">
        <v>726</v>
      </c>
      <c r="AS295" s="5" t="s">
        <v>104</v>
      </c>
      <c r="AT295" s="5" t="s">
        <v>1865</v>
      </c>
      <c r="AU295" s="5" t="s">
        <v>2706</v>
      </c>
      <c r="AV295" s="5" t="s">
        <v>61</v>
      </c>
      <c r="AW295" s="5" t="s">
        <v>1209</v>
      </c>
      <c r="AX295" s="7">
        <v>44578.513287037</v>
      </c>
      <c r="AY295" s="10"/>
    </row>
    <row r="296" spans="1:51" s="1" customFormat="1" ht="50" customHeight="1">
      <c r="A296" s="9">
        <v>2021</v>
      </c>
      <c r="B296" s="5" t="s">
        <v>2032</v>
      </c>
      <c r="C296" s="5" t="s">
        <v>2782</v>
      </c>
      <c r="D296" s="5" t="s">
        <v>2362</v>
      </c>
      <c r="E296" s="5" t="s">
        <v>2835</v>
      </c>
      <c r="F296" s="5" t="s">
        <v>1631</v>
      </c>
      <c r="G296" s="5" t="s">
        <v>2721</v>
      </c>
      <c r="H296" s="29" t="s">
        <v>2771</v>
      </c>
      <c r="I296" s="5">
        <v>2</v>
      </c>
      <c r="J296" s="4">
        <v>4</v>
      </c>
      <c r="K296" s="5" t="s">
        <v>108</v>
      </c>
      <c r="L296" s="5" t="s">
        <v>2772</v>
      </c>
      <c r="M296" s="4">
        <v>2</v>
      </c>
      <c r="N296" s="5" t="s">
        <v>570</v>
      </c>
      <c r="O296" s="5" t="s">
        <v>2582</v>
      </c>
      <c r="P296" s="5" t="s">
        <v>314</v>
      </c>
      <c r="Q296" s="6">
        <v>0</v>
      </c>
      <c r="R296" s="6">
        <v>25</v>
      </c>
      <c r="S296" s="6">
        <v>25</v>
      </c>
      <c r="T296" s="6">
        <v>25</v>
      </c>
      <c r="U296" s="6">
        <v>25</v>
      </c>
      <c r="V296" s="6">
        <v>100</v>
      </c>
      <c r="W296" s="6">
        <v>19.5</v>
      </c>
      <c r="X296" s="6">
        <v>20.76</v>
      </c>
      <c r="Y296" s="6">
        <v>20.88</v>
      </c>
      <c r="Z296" s="6">
        <v>19.43</v>
      </c>
      <c r="AA296" s="6">
        <v>80.569999999999993</v>
      </c>
      <c r="AB296" s="21">
        <f t="shared" si="32"/>
        <v>0.80569999999999997</v>
      </c>
      <c r="AC296" s="23">
        <f t="shared" si="29"/>
        <v>0.80569999999999997</v>
      </c>
      <c r="AD296" s="34">
        <v>0.80569999999999997</v>
      </c>
      <c r="AE296" s="34">
        <v>80.569999999999993</v>
      </c>
      <c r="AF296" s="35" t="str">
        <f>REPT("|",Tabla13[[#This Row],[Columna2]])</f>
        <v>||||||||||||||||||||||||||||||||||||||||||||||||||||||||||||||||||||||||||||||||</v>
      </c>
      <c r="AG296" s="24" t="str">
        <f t="shared" si="30"/>
        <v>70% a 84,99%</v>
      </c>
      <c r="AH296" s="26" t="str">
        <f t="shared" si="31"/>
        <v>096852223000155</v>
      </c>
      <c r="AI296" s="6">
        <v>11152575.289999999</v>
      </c>
      <c r="AJ296" s="6">
        <v>11152575.289999999</v>
      </c>
      <c r="AK296" s="21">
        <f t="shared" si="34"/>
        <v>1</v>
      </c>
      <c r="AL296" s="33">
        <v>1</v>
      </c>
      <c r="AM296" s="33">
        <f>+Tabla13[[#This Row],[Columna3]]*$AZ$4</f>
        <v>100</v>
      </c>
      <c r="AN296" s="36" t="str">
        <f>REPT("|",Tabla13[[#This Row],[Columna4]])</f>
        <v>||||||||||||||||||||||||||||||||||||||||||||||||||||||||||||||||||||||||||||||||||||||||||||||||||||</v>
      </c>
      <c r="AO296" s="26" t="str">
        <f t="shared" si="33"/>
        <v>85% a 100%</v>
      </c>
      <c r="AP296" s="6">
        <v>11091805.289999999</v>
      </c>
      <c r="AQ296" s="6">
        <v>11091805.289999999</v>
      </c>
      <c r="AR296" s="5" t="s">
        <v>242</v>
      </c>
      <c r="AS296" s="5" t="s">
        <v>922</v>
      </c>
      <c r="AT296" s="5" t="s">
        <v>1124</v>
      </c>
      <c r="AU296" s="5" t="s">
        <v>769</v>
      </c>
      <c r="AV296" s="5" t="s">
        <v>61</v>
      </c>
      <c r="AW296" s="5" t="s">
        <v>1209</v>
      </c>
      <c r="AX296" s="7">
        <v>44578.506296296298</v>
      </c>
      <c r="AY296" s="10"/>
    </row>
    <row r="297" spans="1:51" s="1" customFormat="1" ht="50" customHeight="1">
      <c r="A297" s="9">
        <v>2021</v>
      </c>
      <c r="B297" s="5" t="s">
        <v>254</v>
      </c>
      <c r="C297" s="5" t="s">
        <v>2782</v>
      </c>
      <c r="D297" s="5" t="s">
        <v>2218</v>
      </c>
      <c r="E297" s="5" t="s">
        <v>2827</v>
      </c>
      <c r="F297" s="5" t="s">
        <v>2219</v>
      </c>
      <c r="G297" s="5" t="s">
        <v>739</v>
      </c>
      <c r="H297" s="29" t="s">
        <v>2770</v>
      </c>
      <c r="I297" s="5">
        <v>3</v>
      </c>
      <c r="J297" s="4">
        <v>7</v>
      </c>
      <c r="K297" s="5" t="s">
        <v>2274</v>
      </c>
      <c r="L297" s="5" t="s">
        <v>2776</v>
      </c>
      <c r="M297" s="4">
        <v>14</v>
      </c>
      <c r="N297" s="5" t="s">
        <v>2573</v>
      </c>
      <c r="O297" s="5" t="s">
        <v>531</v>
      </c>
      <c r="P297" s="5" t="s">
        <v>314</v>
      </c>
      <c r="Q297" s="6">
        <v>0</v>
      </c>
      <c r="R297" s="6">
        <v>25</v>
      </c>
      <c r="S297" s="6">
        <v>25</v>
      </c>
      <c r="T297" s="6">
        <v>25</v>
      </c>
      <c r="U297" s="6">
        <v>25</v>
      </c>
      <c r="V297" s="6">
        <v>100</v>
      </c>
      <c r="W297" s="6">
        <v>21.14</v>
      </c>
      <c r="X297" s="6">
        <v>20.63</v>
      </c>
      <c r="Y297" s="6">
        <v>23.98</v>
      </c>
      <c r="Z297" s="6">
        <v>32.03</v>
      </c>
      <c r="AA297" s="6">
        <v>97.78</v>
      </c>
      <c r="AB297" s="21">
        <f t="shared" si="32"/>
        <v>0.9778</v>
      </c>
      <c r="AC297" s="23">
        <f t="shared" si="29"/>
        <v>0.9778</v>
      </c>
      <c r="AD297" s="34">
        <v>0.9778</v>
      </c>
      <c r="AE297" s="34">
        <v>97.78</v>
      </c>
      <c r="AF297" s="35" t="str">
        <f>REPT("|",Tabla13[[#This Row],[Columna2]])</f>
        <v>|||||||||||||||||||||||||||||||||||||||||||||||||||||||||||||||||||||||||||||||||||||||||||||||||</v>
      </c>
      <c r="AG297" s="24" t="str">
        <f t="shared" si="30"/>
        <v>85% a 100%</v>
      </c>
      <c r="AH297" s="26" t="str">
        <f t="shared" si="31"/>
        <v>176816694000101</v>
      </c>
      <c r="AI297" s="6">
        <v>2426186.9500000002</v>
      </c>
      <c r="AJ297" s="6">
        <v>2372411.83</v>
      </c>
      <c r="AK297" s="21">
        <f t="shared" si="34"/>
        <v>0.97783554148619911</v>
      </c>
      <c r="AL297" s="33">
        <v>0.97783554148619911</v>
      </c>
      <c r="AM297" s="33">
        <f>+Tabla13[[#This Row],[Columna3]]*$AZ$4</f>
        <v>97.783554148619913</v>
      </c>
      <c r="AN297" s="36" t="str">
        <f>REPT("|",Tabla13[[#This Row],[Columna4]])</f>
        <v>|||||||||||||||||||||||||||||||||||||||||||||||||||||||||||||||||||||||||||||||||||||||||||||||||</v>
      </c>
      <c r="AO297" s="26" t="str">
        <f t="shared" si="33"/>
        <v>85% a 100%</v>
      </c>
      <c r="AP297" s="6">
        <v>2426186.9499999997</v>
      </c>
      <c r="AQ297" s="6">
        <v>2372411.8299999996</v>
      </c>
      <c r="AR297" s="5" t="s">
        <v>2740</v>
      </c>
      <c r="AS297" s="5" t="s">
        <v>43</v>
      </c>
      <c r="AT297" s="5" t="s">
        <v>1298</v>
      </c>
      <c r="AU297" s="5" t="s">
        <v>2635</v>
      </c>
      <c r="AV297" s="5" t="s">
        <v>1021</v>
      </c>
      <c r="AW297" s="5" t="s">
        <v>1602</v>
      </c>
      <c r="AX297" s="7">
        <v>44581.542013888902</v>
      </c>
      <c r="AY297" s="10"/>
    </row>
    <row r="298" spans="1:51" s="1" customFormat="1" ht="50" customHeight="1">
      <c r="A298" s="9">
        <v>2021</v>
      </c>
      <c r="B298" s="5" t="s">
        <v>254</v>
      </c>
      <c r="C298" s="5" t="s">
        <v>2782</v>
      </c>
      <c r="D298" s="5" t="s">
        <v>2218</v>
      </c>
      <c r="E298" s="5" t="s">
        <v>2827</v>
      </c>
      <c r="F298" s="5" t="s">
        <v>1631</v>
      </c>
      <c r="G298" s="5" t="s">
        <v>2426</v>
      </c>
      <c r="H298" s="29" t="s">
        <v>2771</v>
      </c>
      <c r="I298" s="5">
        <v>2</v>
      </c>
      <c r="J298" s="4">
        <v>5</v>
      </c>
      <c r="K298" s="5" t="s">
        <v>2602</v>
      </c>
      <c r="L298" s="5" t="s">
        <v>2776</v>
      </c>
      <c r="M298" s="4">
        <v>15</v>
      </c>
      <c r="N298" s="5" t="s">
        <v>409</v>
      </c>
      <c r="O298" s="5" t="s">
        <v>2088</v>
      </c>
      <c r="P298" s="5" t="s">
        <v>314</v>
      </c>
      <c r="Q298" s="6">
        <v>100</v>
      </c>
      <c r="R298" s="6">
        <v>25</v>
      </c>
      <c r="S298" s="6">
        <v>25</v>
      </c>
      <c r="T298" s="6">
        <v>25</v>
      </c>
      <c r="U298" s="6">
        <v>25</v>
      </c>
      <c r="V298" s="6">
        <v>100</v>
      </c>
      <c r="W298" s="6">
        <v>22.93</v>
      </c>
      <c r="X298" s="6">
        <v>23.9</v>
      </c>
      <c r="Y298" s="6">
        <v>25.1</v>
      </c>
      <c r="Z298" s="6">
        <v>28.01</v>
      </c>
      <c r="AA298" s="6">
        <v>99.94</v>
      </c>
      <c r="AB298" s="21">
        <f t="shared" si="32"/>
        <v>0.99939999999999996</v>
      </c>
      <c r="AC298" s="23">
        <f t="shared" si="29"/>
        <v>0.99939999999999996</v>
      </c>
      <c r="AD298" s="34">
        <v>0.99939999999999996</v>
      </c>
      <c r="AE298" s="34">
        <v>99.94</v>
      </c>
      <c r="AF298" s="35" t="str">
        <f>REPT("|",Tabla13[[#This Row],[Columna2]])</f>
        <v>|||||||||||||||||||||||||||||||||||||||||||||||||||||||||||||||||||||||||||||||||||||||||||||||||||</v>
      </c>
      <c r="AG298" s="24" t="str">
        <f t="shared" si="30"/>
        <v>85% a 100%</v>
      </c>
      <c r="AH298" s="26" t="str">
        <f t="shared" si="31"/>
        <v>176816694000155</v>
      </c>
      <c r="AI298" s="6">
        <v>2858604.76</v>
      </c>
      <c r="AJ298" s="6">
        <v>2856822.89</v>
      </c>
      <c r="AK298" s="21">
        <f t="shared" si="34"/>
        <v>0.99937666443961293</v>
      </c>
      <c r="AL298" s="33">
        <v>0.99937666443961293</v>
      </c>
      <c r="AM298" s="33">
        <f>+Tabla13[[#This Row],[Columna3]]*$AZ$4</f>
        <v>99.937666443961291</v>
      </c>
      <c r="AN298" s="36" t="str">
        <f>REPT("|",Tabla13[[#This Row],[Columna4]])</f>
        <v>|||||||||||||||||||||||||||||||||||||||||||||||||||||||||||||||||||||||||||||||||||||||||||||||||||</v>
      </c>
      <c r="AO298" s="26" t="str">
        <f t="shared" si="33"/>
        <v>85% a 100%</v>
      </c>
      <c r="AP298" s="6">
        <v>2858604.7600000002</v>
      </c>
      <c r="AQ298" s="6">
        <v>2856822.89</v>
      </c>
      <c r="AR298" s="5" t="s">
        <v>2389</v>
      </c>
      <c r="AS298" s="5" t="s">
        <v>2389</v>
      </c>
      <c r="AT298" s="5" t="s">
        <v>2389</v>
      </c>
      <c r="AU298" s="5" t="s">
        <v>1384</v>
      </c>
      <c r="AV298" s="5" t="s">
        <v>1021</v>
      </c>
      <c r="AW298" s="5" t="s">
        <v>1602</v>
      </c>
      <c r="AX298" s="7">
        <v>44581.544143518498</v>
      </c>
      <c r="AY298" s="10"/>
    </row>
    <row r="299" spans="1:51" s="1" customFormat="1" ht="50" customHeight="1">
      <c r="A299" s="9">
        <v>2021</v>
      </c>
      <c r="B299" s="5" t="s">
        <v>1016</v>
      </c>
      <c r="C299" s="5" t="s">
        <v>2782</v>
      </c>
      <c r="D299" s="5" t="s">
        <v>1946</v>
      </c>
      <c r="E299" s="5" t="s">
        <v>2827</v>
      </c>
      <c r="F299" s="5" t="s">
        <v>2219</v>
      </c>
      <c r="G299" s="5" t="s">
        <v>739</v>
      </c>
      <c r="H299" s="29" t="s">
        <v>2770</v>
      </c>
      <c r="I299" s="5">
        <v>3</v>
      </c>
      <c r="J299" s="4">
        <v>7</v>
      </c>
      <c r="K299" s="5" t="s">
        <v>2274</v>
      </c>
      <c r="L299" s="5" t="s">
        <v>2776</v>
      </c>
      <c r="M299" s="4">
        <v>14</v>
      </c>
      <c r="N299" s="5" t="s">
        <v>2573</v>
      </c>
      <c r="O299" s="5" t="s">
        <v>531</v>
      </c>
      <c r="P299" s="5" t="s">
        <v>314</v>
      </c>
      <c r="Q299" s="6">
        <v>100</v>
      </c>
      <c r="R299" s="6">
        <v>25</v>
      </c>
      <c r="S299" s="6">
        <v>25</v>
      </c>
      <c r="T299" s="6">
        <v>25</v>
      </c>
      <c r="U299" s="6">
        <v>25</v>
      </c>
      <c r="V299" s="6">
        <v>100</v>
      </c>
      <c r="W299" s="6">
        <v>25</v>
      </c>
      <c r="X299" s="6">
        <v>25</v>
      </c>
      <c r="Y299" s="6">
        <v>25</v>
      </c>
      <c r="Z299" s="6">
        <v>25</v>
      </c>
      <c r="AA299" s="6">
        <v>100</v>
      </c>
      <c r="AB299" s="21">
        <f t="shared" si="32"/>
        <v>1</v>
      </c>
      <c r="AC299" s="23">
        <f t="shared" si="29"/>
        <v>1</v>
      </c>
      <c r="AD299" s="34">
        <v>1</v>
      </c>
      <c r="AE299" s="34">
        <v>100</v>
      </c>
      <c r="AF299" s="35" t="str">
        <f>REPT("|",Tabla13[[#This Row],[Columna2]])</f>
        <v>||||||||||||||||||||||||||||||||||||||||||||||||||||||||||||||||||||||||||||||||||||||||||||||||||||</v>
      </c>
      <c r="AG299" s="24" t="str">
        <f t="shared" si="30"/>
        <v>85% a 100%</v>
      </c>
      <c r="AH299" s="26" t="str">
        <f t="shared" si="31"/>
        <v>176816473000101</v>
      </c>
      <c r="AI299" s="6">
        <v>5633388.3700000001</v>
      </c>
      <c r="AJ299" s="6">
        <v>5508502.4900000002</v>
      </c>
      <c r="AK299" s="21">
        <f t="shared" si="34"/>
        <v>0.97783112546170858</v>
      </c>
      <c r="AL299" s="33">
        <v>0.97783112546170858</v>
      </c>
      <c r="AM299" s="33">
        <f>+Tabla13[[#This Row],[Columna3]]*$AZ$4</f>
        <v>97.783112546170855</v>
      </c>
      <c r="AN299" s="36" t="str">
        <f>REPT("|",Tabla13[[#This Row],[Columna4]])</f>
        <v>|||||||||||||||||||||||||||||||||||||||||||||||||||||||||||||||||||||||||||||||||||||||||||||||||</v>
      </c>
      <c r="AO299" s="26" t="str">
        <f t="shared" si="33"/>
        <v>85% a 100%</v>
      </c>
      <c r="AP299" s="6">
        <v>5633388.3699999992</v>
      </c>
      <c r="AQ299" s="6">
        <v>5508502.4899999993</v>
      </c>
      <c r="AR299" s="5" t="s">
        <v>1989</v>
      </c>
      <c r="AS299" s="5" t="s">
        <v>1448</v>
      </c>
      <c r="AT299" s="5" t="s">
        <v>2155</v>
      </c>
      <c r="AU299" s="5" t="s">
        <v>7</v>
      </c>
      <c r="AV299" s="5" t="s">
        <v>751</v>
      </c>
      <c r="AW299" s="5" t="s">
        <v>262</v>
      </c>
      <c r="AX299" s="7">
        <v>44592.442384259302</v>
      </c>
      <c r="AY299" s="11">
        <v>44585.4692013889</v>
      </c>
    </row>
    <row r="300" spans="1:51" s="1" customFormat="1" ht="50" customHeight="1">
      <c r="A300" s="9">
        <v>2021</v>
      </c>
      <c r="B300" s="5" t="s">
        <v>1016</v>
      </c>
      <c r="C300" s="5" t="s">
        <v>2782</v>
      </c>
      <c r="D300" s="5" t="s">
        <v>1946</v>
      </c>
      <c r="E300" s="5" t="s">
        <v>2827</v>
      </c>
      <c r="F300" s="5" t="s">
        <v>1631</v>
      </c>
      <c r="G300" s="5" t="s">
        <v>2270</v>
      </c>
      <c r="H300" s="29" t="s">
        <v>2771</v>
      </c>
      <c r="I300" s="5">
        <v>2</v>
      </c>
      <c r="J300" s="4">
        <v>4</v>
      </c>
      <c r="K300" s="5" t="s">
        <v>108</v>
      </c>
      <c r="L300" s="5" t="s">
        <v>2772</v>
      </c>
      <c r="M300" s="4">
        <v>2</v>
      </c>
      <c r="N300" s="5" t="s">
        <v>570</v>
      </c>
      <c r="O300" s="5" t="s">
        <v>1226</v>
      </c>
      <c r="P300" s="5" t="s">
        <v>314</v>
      </c>
      <c r="Q300" s="6">
        <v>87.43</v>
      </c>
      <c r="R300" s="6">
        <v>0</v>
      </c>
      <c r="S300" s="6">
        <v>44</v>
      </c>
      <c r="T300" s="6">
        <v>0</v>
      </c>
      <c r="U300" s="6">
        <v>44</v>
      </c>
      <c r="V300" s="6">
        <v>88</v>
      </c>
      <c r="W300" s="6">
        <v>0</v>
      </c>
      <c r="X300" s="6">
        <v>43.9</v>
      </c>
      <c r="Y300" s="6">
        <v>0</v>
      </c>
      <c r="Z300" s="6">
        <v>43.83</v>
      </c>
      <c r="AA300" s="6">
        <v>87.73</v>
      </c>
      <c r="AB300" s="21">
        <f t="shared" si="32"/>
        <v>0.9969318181818182</v>
      </c>
      <c r="AC300" s="23">
        <f t="shared" si="29"/>
        <v>0.9969318181818182</v>
      </c>
      <c r="AD300" s="34">
        <v>0.9969318181818182</v>
      </c>
      <c r="AE300" s="34">
        <v>99.693181818181813</v>
      </c>
      <c r="AF300" s="35" t="str">
        <f>REPT("|",Tabla13[[#This Row],[Columna2]])</f>
        <v>|||||||||||||||||||||||||||||||||||||||||||||||||||||||||||||||||||||||||||||||||||||||||||||||||||</v>
      </c>
      <c r="AG300" s="24" t="str">
        <f t="shared" si="30"/>
        <v>85% a 100%</v>
      </c>
      <c r="AH300" s="26" t="str">
        <f t="shared" si="31"/>
        <v>176816473000155</v>
      </c>
      <c r="AI300" s="6">
        <v>9086719.1400000006</v>
      </c>
      <c r="AJ300" s="6">
        <v>9086450.3399999999</v>
      </c>
      <c r="AK300" s="21">
        <f t="shared" si="34"/>
        <v>0.99997041836598455</v>
      </c>
      <c r="AL300" s="33">
        <v>0.99997041836598455</v>
      </c>
      <c r="AM300" s="33">
        <f>+Tabla13[[#This Row],[Columna3]]*$AZ$4</f>
        <v>99.997041836598456</v>
      </c>
      <c r="AN300" s="36" t="str">
        <f>REPT("|",Tabla13[[#This Row],[Columna4]])</f>
        <v>|||||||||||||||||||||||||||||||||||||||||||||||||||||||||||||||||||||||||||||||||||||||||||||||||||</v>
      </c>
      <c r="AO300" s="26" t="str">
        <f t="shared" si="33"/>
        <v>85% a 100%</v>
      </c>
      <c r="AP300" s="6">
        <v>9086719.1400000006</v>
      </c>
      <c r="AQ300" s="6">
        <v>9086450.3399999999</v>
      </c>
      <c r="AR300" s="5" t="s">
        <v>496</v>
      </c>
      <c r="AS300" s="5" t="s">
        <v>1280</v>
      </c>
      <c r="AT300" s="5" t="s">
        <v>496</v>
      </c>
      <c r="AU300" s="5" t="s">
        <v>1681</v>
      </c>
      <c r="AV300" s="5" t="s">
        <v>751</v>
      </c>
      <c r="AW300" s="5" t="s">
        <v>262</v>
      </c>
      <c r="AX300" s="7">
        <v>44592.4436921296</v>
      </c>
      <c r="AY300" s="10"/>
    </row>
    <row r="301" spans="1:51" s="1" customFormat="1" ht="50" customHeight="1">
      <c r="A301" s="9">
        <v>2021</v>
      </c>
      <c r="B301" s="5" t="s">
        <v>2008</v>
      </c>
      <c r="C301" s="5" t="s">
        <v>2782</v>
      </c>
      <c r="D301" s="5" t="s">
        <v>347</v>
      </c>
      <c r="E301" s="5" t="s">
        <v>2824</v>
      </c>
      <c r="F301" s="5" t="s">
        <v>2219</v>
      </c>
      <c r="G301" s="5" t="s">
        <v>739</v>
      </c>
      <c r="H301" s="29" t="s">
        <v>2770</v>
      </c>
      <c r="I301" s="5">
        <v>3</v>
      </c>
      <c r="J301" s="4">
        <v>7</v>
      </c>
      <c r="K301" s="5" t="s">
        <v>2274</v>
      </c>
      <c r="L301" s="5" t="s">
        <v>2776</v>
      </c>
      <c r="M301" s="4">
        <v>14</v>
      </c>
      <c r="N301" s="5" t="s">
        <v>2573</v>
      </c>
      <c r="O301" s="5" t="s">
        <v>706</v>
      </c>
      <c r="P301" s="5" t="s">
        <v>314</v>
      </c>
      <c r="Q301" s="6">
        <v>99.5</v>
      </c>
      <c r="R301" s="6">
        <v>25</v>
      </c>
      <c r="S301" s="6">
        <v>25</v>
      </c>
      <c r="T301" s="6">
        <v>25</v>
      </c>
      <c r="U301" s="6">
        <v>25</v>
      </c>
      <c r="V301" s="6">
        <v>100</v>
      </c>
      <c r="W301" s="6">
        <v>25</v>
      </c>
      <c r="X301" s="6">
        <v>25</v>
      </c>
      <c r="Y301" s="6">
        <v>25</v>
      </c>
      <c r="Z301" s="6">
        <v>25</v>
      </c>
      <c r="AA301" s="6">
        <v>100</v>
      </c>
      <c r="AB301" s="21">
        <f t="shared" si="32"/>
        <v>1</v>
      </c>
      <c r="AC301" s="23">
        <f t="shared" si="29"/>
        <v>1</v>
      </c>
      <c r="AD301" s="34">
        <v>1</v>
      </c>
      <c r="AE301" s="34">
        <v>100</v>
      </c>
      <c r="AF301" s="35" t="str">
        <f>REPT("|",Tabla13[[#This Row],[Columna2]])</f>
        <v>||||||||||||||||||||||||||||||||||||||||||||||||||||||||||||||||||||||||||||||||||||||||||||||||||||</v>
      </c>
      <c r="AG301" s="24" t="str">
        <f t="shared" si="30"/>
        <v>85% a 100%</v>
      </c>
      <c r="AH301" s="26" t="str">
        <f t="shared" si="31"/>
        <v>176818875000101</v>
      </c>
      <c r="AI301" s="6">
        <v>2224625.91</v>
      </c>
      <c r="AJ301" s="6">
        <v>2216316.64</v>
      </c>
      <c r="AK301" s="21">
        <f t="shared" si="34"/>
        <v>0.99626486864031893</v>
      </c>
      <c r="AL301" s="33">
        <v>0.99626486864031893</v>
      </c>
      <c r="AM301" s="33">
        <f>+Tabla13[[#This Row],[Columna3]]*$AZ$4</f>
        <v>99.626486864031889</v>
      </c>
      <c r="AN301" s="36" t="str">
        <f>REPT("|",Tabla13[[#This Row],[Columna4]])</f>
        <v>|||||||||||||||||||||||||||||||||||||||||||||||||||||||||||||||||||||||||||||||||||||||||||||||||||</v>
      </c>
      <c r="AO301" s="26" t="str">
        <f t="shared" si="33"/>
        <v>85% a 100%</v>
      </c>
      <c r="AP301" s="6">
        <v>2224625.91</v>
      </c>
      <c r="AQ301" s="6">
        <v>2216316.64</v>
      </c>
      <c r="AR301" s="5" t="s">
        <v>2591</v>
      </c>
      <c r="AS301" s="5" t="s">
        <v>320</v>
      </c>
      <c r="AT301" s="5" t="s">
        <v>1428</v>
      </c>
      <c r="AU301" s="5" t="s">
        <v>2241</v>
      </c>
      <c r="AV301" s="5" t="s">
        <v>391</v>
      </c>
      <c r="AW301" s="5" t="s">
        <v>114</v>
      </c>
      <c r="AX301" s="7">
        <v>44586.776736111096</v>
      </c>
      <c r="AY301" s="10"/>
    </row>
    <row r="302" spans="1:51" s="1" customFormat="1" ht="50" customHeight="1">
      <c r="A302" s="9">
        <v>2021</v>
      </c>
      <c r="B302" s="5" t="s">
        <v>604</v>
      </c>
      <c r="C302" s="5" t="s">
        <v>2782</v>
      </c>
      <c r="D302" s="5" t="s">
        <v>2477</v>
      </c>
      <c r="E302" s="5" t="s">
        <v>2827</v>
      </c>
      <c r="F302" s="5" t="s">
        <v>2219</v>
      </c>
      <c r="G302" s="5" t="s">
        <v>739</v>
      </c>
      <c r="H302" s="29" t="s">
        <v>2770</v>
      </c>
      <c r="I302" s="5">
        <v>3</v>
      </c>
      <c r="J302" s="4">
        <v>7</v>
      </c>
      <c r="K302" s="5" t="s">
        <v>2274</v>
      </c>
      <c r="L302" s="5" t="s">
        <v>2776</v>
      </c>
      <c r="M302" s="4">
        <v>14</v>
      </c>
      <c r="N302" s="5" t="s">
        <v>2573</v>
      </c>
      <c r="O302" s="5" t="s">
        <v>218</v>
      </c>
      <c r="P302" s="5" t="s">
        <v>488</v>
      </c>
      <c r="Q302" s="6">
        <v>0</v>
      </c>
      <c r="R302" s="6">
        <v>25</v>
      </c>
      <c r="S302" s="6">
        <v>25</v>
      </c>
      <c r="T302" s="6">
        <v>25</v>
      </c>
      <c r="U302" s="6">
        <v>25</v>
      </c>
      <c r="V302" s="6">
        <v>100</v>
      </c>
      <c r="W302" s="6">
        <v>25</v>
      </c>
      <c r="X302" s="6">
        <v>25</v>
      </c>
      <c r="Y302" s="6">
        <v>25</v>
      </c>
      <c r="Z302" s="6">
        <v>25</v>
      </c>
      <c r="AA302" s="6">
        <v>100</v>
      </c>
      <c r="AB302" s="21">
        <f t="shared" si="32"/>
        <v>1</v>
      </c>
      <c r="AC302" s="23">
        <f t="shared" si="29"/>
        <v>1</v>
      </c>
      <c r="AD302" s="34">
        <v>1</v>
      </c>
      <c r="AE302" s="34">
        <v>100</v>
      </c>
      <c r="AF302" s="35" t="str">
        <f>REPT("|",Tabla13[[#This Row],[Columna2]])</f>
        <v>||||||||||||||||||||||||||||||||||||||||||||||||||||||||||||||||||||||||||||||||||||||||||||||||||||</v>
      </c>
      <c r="AG302" s="24" t="str">
        <f t="shared" si="30"/>
        <v>85% a 100%</v>
      </c>
      <c r="AH302" s="26" t="str">
        <f t="shared" si="31"/>
        <v>176814543000101</v>
      </c>
      <c r="AI302" s="6">
        <v>1331472.8400000001</v>
      </c>
      <c r="AJ302" s="6">
        <v>1285915.8600000001</v>
      </c>
      <c r="AK302" s="21">
        <f t="shared" si="34"/>
        <v>0.96578452174811169</v>
      </c>
      <c r="AL302" s="33">
        <v>0.96578452174811169</v>
      </c>
      <c r="AM302" s="33">
        <f>+Tabla13[[#This Row],[Columna3]]*$AZ$4</f>
        <v>96.578452174811176</v>
      </c>
      <c r="AN302" s="36" t="str">
        <f>REPT("|",Tabla13[[#This Row],[Columna4]])</f>
        <v>||||||||||||||||||||||||||||||||||||||||||||||||||||||||||||||||||||||||||||||||||||||||||||||||</v>
      </c>
      <c r="AO302" s="26" t="str">
        <f t="shared" si="33"/>
        <v>85% a 100%</v>
      </c>
      <c r="AP302" s="6">
        <v>1331472.8400000003</v>
      </c>
      <c r="AQ302" s="6">
        <v>1285915.8600000003</v>
      </c>
      <c r="AR302" s="5" t="s">
        <v>827</v>
      </c>
      <c r="AS302" s="5" t="s">
        <v>645</v>
      </c>
      <c r="AT302" s="5" t="s">
        <v>71</v>
      </c>
      <c r="AU302" s="5" t="s">
        <v>1954</v>
      </c>
      <c r="AV302" s="5" t="s">
        <v>186</v>
      </c>
      <c r="AW302" s="5" t="s">
        <v>186</v>
      </c>
      <c r="AX302" s="7">
        <v>44589.693726851903</v>
      </c>
      <c r="AY302" s="10"/>
    </row>
    <row r="303" spans="1:51" s="1" customFormat="1" ht="50" customHeight="1">
      <c r="A303" s="9">
        <v>2021</v>
      </c>
      <c r="B303" s="5" t="s">
        <v>604</v>
      </c>
      <c r="C303" s="5" t="s">
        <v>2782</v>
      </c>
      <c r="D303" s="5" t="s">
        <v>2477</v>
      </c>
      <c r="E303" s="5" t="s">
        <v>2827</v>
      </c>
      <c r="F303" s="5" t="s">
        <v>1631</v>
      </c>
      <c r="G303" s="5" t="s">
        <v>477</v>
      </c>
      <c r="H303" s="29" t="s">
        <v>2771</v>
      </c>
      <c r="I303" s="5">
        <v>3</v>
      </c>
      <c r="J303" s="4">
        <v>7</v>
      </c>
      <c r="K303" s="5" t="s">
        <v>2274</v>
      </c>
      <c r="L303" s="5" t="s">
        <v>2776</v>
      </c>
      <c r="M303" s="4">
        <v>14</v>
      </c>
      <c r="N303" s="5" t="s">
        <v>2573</v>
      </c>
      <c r="O303" s="5" t="s">
        <v>2452</v>
      </c>
      <c r="P303" s="5" t="s">
        <v>488</v>
      </c>
      <c r="Q303" s="6">
        <v>0</v>
      </c>
      <c r="R303" s="6">
        <v>15</v>
      </c>
      <c r="S303" s="6">
        <v>15</v>
      </c>
      <c r="T303" s="6">
        <v>15</v>
      </c>
      <c r="U303" s="6">
        <v>45</v>
      </c>
      <c r="V303" s="6">
        <v>90</v>
      </c>
      <c r="W303" s="6">
        <v>15</v>
      </c>
      <c r="X303" s="6">
        <v>15</v>
      </c>
      <c r="Y303" s="6">
        <v>15</v>
      </c>
      <c r="Z303" s="6">
        <v>45</v>
      </c>
      <c r="AA303" s="6">
        <v>90</v>
      </c>
      <c r="AB303" s="21">
        <f t="shared" si="32"/>
        <v>1</v>
      </c>
      <c r="AC303" s="23">
        <f t="shared" si="29"/>
        <v>1</v>
      </c>
      <c r="AD303" s="34">
        <v>1</v>
      </c>
      <c r="AE303" s="34">
        <v>100</v>
      </c>
      <c r="AF303" s="35" t="str">
        <f>REPT("|",Tabla13[[#This Row],[Columna2]])</f>
        <v>||||||||||||||||||||||||||||||||||||||||||||||||||||||||||||||||||||||||||||||||||||||||||||||||||||</v>
      </c>
      <c r="AG303" s="24" t="str">
        <f t="shared" si="30"/>
        <v>85% a 100%</v>
      </c>
      <c r="AH303" s="26" t="str">
        <f t="shared" si="31"/>
        <v>176814543000155</v>
      </c>
      <c r="AI303" s="6">
        <v>1375738.66</v>
      </c>
      <c r="AJ303" s="6">
        <v>1375549.31</v>
      </c>
      <c r="AK303" s="21">
        <f t="shared" si="34"/>
        <v>0.99986236484769586</v>
      </c>
      <c r="AL303" s="33">
        <v>0.99986236484769586</v>
      </c>
      <c r="AM303" s="33">
        <f>+Tabla13[[#This Row],[Columna3]]*$AZ$4</f>
        <v>99.986236484769591</v>
      </c>
      <c r="AN303" s="36" t="str">
        <f>REPT("|",Tabla13[[#This Row],[Columna4]])</f>
        <v>|||||||||||||||||||||||||||||||||||||||||||||||||||||||||||||||||||||||||||||||||||||||||||||||||||</v>
      </c>
      <c r="AO303" s="26" t="str">
        <f t="shared" si="33"/>
        <v>85% a 100%</v>
      </c>
      <c r="AP303" s="6">
        <v>1375738.6600000001</v>
      </c>
      <c r="AQ303" s="6">
        <v>1375549.31</v>
      </c>
      <c r="AR303" s="5" t="s">
        <v>2596</v>
      </c>
      <c r="AS303" s="5" t="s">
        <v>137</v>
      </c>
      <c r="AT303" s="5" t="s">
        <v>2062</v>
      </c>
      <c r="AU303" s="5" t="s">
        <v>1100</v>
      </c>
      <c r="AV303" s="5" t="s">
        <v>186</v>
      </c>
      <c r="AW303" s="5" t="s">
        <v>186</v>
      </c>
      <c r="AX303" s="7">
        <v>44589.692372685196</v>
      </c>
      <c r="AY303" s="10"/>
    </row>
    <row r="304" spans="1:51" s="1" customFormat="1" ht="50" customHeight="1">
      <c r="A304" s="9">
        <v>2021</v>
      </c>
      <c r="B304" s="5" t="s">
        <v>604</v>
      </c>
      <c r="C304" s="5" t="s">
        <v>2782</v>
      </c>
      <c r="D304" s="5" t="s">
        <v>2477</v>
      </c>
      <c r="E304" s="5" t="s">
        <v>2827</v>
      </c>
      <c r="F304" s="5" t="s">
        <v>507</v>
      </c>
      <c r="G304" s="5" t="s">
        <v>1165</v>
      </c>
      <c r="H304" s="29" t="s">
        <v>2771</v>
      </c>
      <c r="I304" s="5">
        <v>3</v>
      </c>
      <c r="J304" s="4">
        <v>7</v>
      </c>
      <c r="K304" s="5" t="s">
        <v>2274</v>
      </c>
      <c r="L304" s="5" t="s">
        <v>2776</v>
      </c>
      <c r="M304" s="4">
        <v>14</v>
      </c>
      <c r="N304" s="5" t="s">
        <v>2573</v>
      </c>
      <c r="O304" s="5" t="s">
        <v>952</v>
      </c>
      <c r="P304" s="5" t="s">
        <v>488</v>
      </c>
      <c r="Q304" s="6">
        <v>0</v>
      </c>
      <c r="R304" s="6">
        <v>10</v>
      </c>
      <c r="S304" s="6">
        <v>15</v>
      </c>
      <c r="T304" s="6">
        <v>15</v>
      </c>
      <c r="U304" s="6">
        <v>60</v>
      </c>
      <c r="V304" s="6">
        <v>100</v>
      </c>
      <c r="W304" s="6">
        <v>10</v>
      </c>
      <c r="X304" s="6">
        <v>15</v>
      </c>
      <c r="Y304" s="6">
        <v>15</v>
      </c>
      <c r="Z304" s="6">
        <v>60</v>
      </c>
      <c r="AA304" s="6">
        <v>100</v>
      </c>
      <c r="AB304" s="21">
        <f t="shared" si="32"/>
        <v>1</v>
      </c>
      <c r="AC304" s="23">
        <f t="shared" si="29"/>
        <v>1</v>
      </c>
      <c r="AD304" s="34">
        <v>1</v>
      </c>
      <c r="AE304" s="34">
        <v>100</v>
      </c>
      <c r="AF304" s="35" t="str">
        <f>REPT("|",Tabla13[[#This Row],[Columna2]])</f>
        <v>||||||||||||||||||||||||||||||||||||||||||||||||||||||||||||||||||||||||||||||||||||||||||||||||||||</v>
      </c>
      <c r="AG304" s="24" t="str">
        <f t="shared" si="30"/>
        <v>85% a 100%</v>
      </c>
      <c r="AH304" s="26" t="str">
        <f t="shared" si="31"/>
        <v>176814543000156</v>
      </c>
      <c r="AI304" s="6">
        <v>608827.23</v>
      </c>
      <c r="AJ304" s="6">
        <v>586653.6</v>
      </c>
      <c r="AK304" s="21">
        <f t="shared" si="34"/>
        <v>0.9635797662992176</v>
      </c>
      <c r="AL304" s="33">
        <v>0.9635797662992176</v>
      </c>
      <c r="AM304" s="33">
        <f>+Tabla13[[#This Row],[Columna3]]*$AZ$4</f>
        <v>96.357976629921765</v>
      </c>
      <c r="AN304" s="36" t="str">
        <f>REPT("|",Tabla13[[#This Row],[Columna4]])</f>
        <v>||||||||||||||||||||||||||||||||||||||||||||||||||||||||||||||||||||||||||||||||||||||||||||||||</v>
      </c>
      <c r="AO304" s="26" t="str">
        <f t="shared" si="33"/>
        <v>85% a 100%</v>
      </c>
      <c r="AP304" s="6">
        <v>608827.23</v>
      </c>
      <c r="AQ304" s="6">
        <v>586653.6</v>
      </c>
      <c r="AR304" s="5" t="s">
        <v>1214</v>
      </c>
      <c r="AS304" s="5" t="s">
        <v>1040</v>
      </c>
      <c r="AT304" s="5" t="s">
        <v>640</v>
      </c>
      <c r="AU304" s="5" t="s">
        <v>310</v>
      </c>
      <c r="AV304" s="5" t="s">
        <v>186</v>
      </c>
      <c r="AW304" s="5" t="s">
        <v>186</v>
      </c>
      <c r="AX304" s="7">
        <v>44589.694849537002</v>
      </c>
      <c r="AY304" s="10"/>
    </row>
    <row r="305" spans="1:51" s="1" customFormat="1" ht="50" customHeight="1">
      <c r="A305" s="9">
        <v>2021</v>
      </c>
      <c r="B305" s="5" t="s">
        <v>1495</v>
      </c>
      <c r="C305" s="5" t="s">
        <v>2779</v>
      </c>
      <c r="D305" s="5" t="s">
        <v>1531</v>
      </c>
      <c r="E305" s="5" t="s">
        <v>2827</v>
      </c>
      <c r="F305" s="5" t="s">
        <v>2219</v>
      </c>
      <c r="G305" s="5" t="s">
        <v>739</v>
      </c>
      <c r="H305" s="29" t="s">
        <v>2770</v>
      </c>
      <c r="I305" s="5">
        <v>3</v>
      </c>
      <c r="J305" s="4">
        <v>7</v>
      </c>
      <c r="K305" s="5" t="s">
        <v>2274</v>
      </c>
      <c r="L305" s="5" t="s">
        <v>2776</v>
      </c>
      <c r="M305" s="4">
        <v>14</v>
      </c>
      <c r="N305" s="5" t="s">
        <v>2573</v>
      </c>
      <c r="O305" s="5" t="s">
        <v>706</v>
      </c>
      <c r="P305" s="5" t="s">
        <v>314</v>
      </c>
      <c r="Q305" s="6">
        <v>0</v>
      </c>
      <c r="R305" s="6">
        <v>25</v>
      </c>
      <c r="S305" s="6">
        <v>25</v>
      </c>
      <c r="T305" s="6">
        <v>25</v>
      </c>
      <c r="U305" s="6">
        <v>25</v>
      </c>
      <c r="V305" s="6">
        <v>100</v>
      </c>
      <c r="W305" s="6">
        <v>18.45</v>
      </c>
      <c r="X305" s="6">
        <v>20.82</v>
      </c>
      <c r="Y305" s="6">
        <v>24.98</v>
      </c>
      <c r="Z305" s="6">
        <v>26.89</v>
      </c>
      <c r="AA305" s="6">
        <v>91.14</v>
      </c>
      <c r="AB305" s="21">
        <f t="shared" si="32"/>
        <v>0.91139999999999999</v>
      </c>
      <c r="AC305" s="23">
        <f t="shared" si="29"/>
        <v>0.91139999999999999</v>
      </c>
      <c r="AD305" s="34">
        <v>0.91139999999999999</v>
      </c>
      <c r="AE305" s="34">
        <v>91.14</v>
      </c>
      <c r="AF305" s="35" t="str">
        <f>REPT("|",Tabla13[[#This Row],[Columna2]])</f>
        <v>|||||||||||||||||||||||||||||||||||||||||||||||||||||||||||||||||||||||||||||||||||||||||||</v>
      </c>
      <c r="AG305" s="24" t="str">
        <f t="shared" si="30"/>
        <v>85% a 100%</v>
      </c>
      <c r="AH305" s="26" t="str">
        <f t="shared" si="31"/>
        <v>176813423000101</v>
      </c>
      <c r="AI305" s="6">
        <v>1349440.13</v>
      </c>
      <c r="AJ305" s="6">
        <v>1260980.1200000001</v>
      </c>
      <c r="AK305" s="21">
        <f t="shared" si="34"/>
        <v>0.9344468805740942</v>
      </c>
      <c r="AL305" s="33">
        <v>0.9344468805740942</v>
      </c>
      <c r="AM305" s="33">
        <f>+Tabla13[[#This Row],[Columna3]]*$AZ$4</f>
        <v>93.444688057409422</v>
      </c>
      <c r="AN305" s="36" t="str">
        <f>REPT("|",Tabla13[[#This Row],[Columna4]])</f>
        <v>|||||||||||||||||||||||||||||||||||||||||||||||||||||||||||||||||||||||||||||||||||||||||||||</v>
      </c>
      <c r="AO305" s="26" t="str">
        <f t="shared" si="33"/>
        <v>85% a 100%</v>
      </c>
      <c r="AP305" s="6">
        <v>1349440.13</v>
      </c>
      <c r="AQ305" s="6">
        <v>1260980.1200000001</v>
      </c>
      <c r="AR305" s="5" t="s">
        <v>1987</v>
      </c>
      <c r="AS305" s="5" t="s">
        <v>1248</v>
      </c>
      <c r="AT305" s="5" t="s">
        <v>2058</v>
      </c>
      <c r="AU305" s="5" t="s">
        <v>1351</v>
      </c>
      <c r="AV305" s="5" t="s">
        <v>1577</v>
      </c>
      <c r="AW305" s="5" t="s">
        <v>951</v>
      </c>
      <c r="AX305" s="7">
        <v>44582.541516203702</v>
      </c>
      <c r="AY305" s="10"/>
    </row>
    <row r="306" spans="1:51" s="1" customFormat="1" ht="50" customHeight="1">
      <c r="A306" s="9">
        <v>2021</v>
      </c>
      <c r="B306" s="5" t="s">
        <v>1495</v>
      </c>
      <c r="C306" s="5" t="s">
        <v>2779</v>
      </c>
      <c r="D306" s="5" t="s">
        <v>1531</v>
      </c>
      <c r="E306" s="5" t="s">
        <v>2827</v>
      </c>
      <c r="F306" s="5" t="s">
        <v>1631</v>
      </c>
      <c r="G306" s="5" t="s">
        <v>2142</v>
      </c>
      <c r="H306" s="29" t="s">
        <v>2771</v>
      </c>
      <c r="I306" s="5">
        <v>3</v>
      </c>
      <c r="J306" s="4">
        <v>8</v>
      </c>
      <c r="K306" s="5" t="s">
        <v>1534</v>
      </c>
      <c r="L306" s="5" t="s">
        <v>2776</v>
      </c>
      <c r="M306" s="4">
        <v>15</v>
      </c>
      <c r="N306" s="5" t="s">
        <v>409</v>
      </c>
      <c r="O306" s="5" t="s">
        <v>2238</v>
      </c>
      <c r="P306" s="5" t="s">
        <v>227</v>
      </c>
      <c r="Q306" s="6">
        <v>0</v>
      </c>
      <c r="R306" s="6">
        <v>225</v>
      </c>
      <c r="S306" s="6">
        <v>225</v>
      </c>
      <c r="T306" s="6">
        <v>200</v>
      </c>
      <c r="U306" s="6">
        <v>200</v>
      </c>
      <c r="V306" s="6">
        <v>850</v>
      </c>
      <c r="W306" s="6">
        <v>323</v>
      </c>
      <c r="X306" s="6">
        <v>292</v>
      </c>
      <c r="Y306" s="6">
        <v>351</v>
      </c>
      <c r="Z306" s="6">
        <v>95</v>
      </c>
      <c r="AA306" s="6">
        <v>1061</v>
      </c>
      <c r="AB306" s="21">
        <f t="shared" si="32"/>
        <v>1.2482352941176471</v>
      </c>
      <c r="AC306" s="23">
        <f t="shared" si="29"/>
        <v>1</v>
      </c>
      <c r="AD306" s="34">
        <v>1</v>
      </c>
      <c r="AE306" s="34">
        <v>100</v>
      </c>
      <c r="AF306" s="35" t="str">
        <f>REPT("|",Tabla13[[#This Row],[Columna2]])</f>
        <v>||||||||||||||||||||||||||||||||||||||||||||||||||||||||||||||||||||||||||||||||||||||||||||||||||||</v>
      </c>
      <c r="AG306" s="24" t="str">
        <f t="shared" si="30"/>
        <v>85% a 100%</v>
      </c>
      <c r="AH306" s="26" t="str">
        <f t="shared" si="31"/>
        <v>176813423000155</v>
      </c>
      <c r="AI306" s="6">
        <v>1884683.9</v>
      </c>
      <c r="AJ306" s="6">
        <v>1842681.13</v>
      </c>
      <c r="AK306" s="21">
        <f t="shared" si="34"/>
        <v>0.97771362614176305</v>
      </c>
      <c r="AL306" s="33">
        <v>0.97771362614176305</v>
      </c>
      <c r="AM306" s="33">
        <f>+Tabla13[[#This Row],[Columna3]]*$AZ$4</f>
        <v>97.771362614176311</v>
      </c>
      <c r="AN306" s="36" t="str">
        <f>REPT("|",Tabla13[[#This Row],[Columna4]])</f>
        <v>|||||||||||||||||||||||||||||||||||||||||||||||||||||||||||||||||||||||||||||||||||||||||||||||||</v>
      </c>
      <c r="AO306" s="26" t="str">
        <f t="shared" si="33"/>
        <v>85% a 100%</v>
      </c>
      <c r="AP306" s="6">
        <v>1884683.9000000006</v>
      </c>
      <c r="AQ306" s="6">
        <v>1842681.1300000004</v>
      </c>
      <c r="AR306" s="5" t="s">
        <v>2291</v>
      </c>
      <c r="AS306" s="5" t="s">
        <v>1339</v>
      </c>
      <c r="AT306" s="5" t="s">
        <v>1471</v>
      </c>
      <c r="AU306" s="5" t="s">
        <v>654</v>
      </c>
      <c r="AV306" s="5" t="s">
        <v>1577</v>
      </c>
      <c r="AW306" s="5" t="s">
        <v>951</v>
      </c>
      <c r="AX306" s="7">
        <v>44582.5477314815</v>
      </c>
      <c r="AY306" s="11">
        <v>44582.535937499997</v>
      </c>
    </row>
    <row r="307" spans="1:51" s="1" customFormat="1" ht="50" customHeight="1">
      <c r="A307" s="9">
        <v>2021</v>
      </c>
      <c r="B307" s="5" t="s">
        <v>2044</v>
      </c>
      <c r="C307" s="5" t="s">
        <v>2782</v>
      </c>
      <c r="D307" s="5" t="s">
        <v>1015</v>
      </c>
      <c r="E307" s="5" t="s">
        <v>2827</v>
      </c>
      <c r="F307" s="5" t="s">
        <v>2219</v>
      </c>
      <c r="G307" s="5" t="s">
        <v>739</v>
      </c>
      <c r="H307" s="29" t="s">
        <v>2770</v>
      </c>
      <c r="I307" s="5">
        <v>3</v>
      </c>
      <c r="J307" s="4">
        <v>7</v>
      </c>
      <c r="K307" s="5" t="s">
        <v>2274</v>
      </c>
      <c r="L307" s="5" t="s">
        <v>2776</v>
      </c>
      <c r="M307" s="4">
        <v>14</v>
      </c>
      <c r="N307" s="5" t="s">
        <v>2573</v>
      </c>
      <c r="O307" s="5" t="s">
        <v>706</v>
      </c>
      <c r="P307" s="5" t="s">
        <v>314</v>
      </c>
      <c r="Q307" s="6">
        <v>98.94</v>
      </c>
      <c r="R307" s="6">
        <v>25</v>
      </c>
      <c r="S307" s="6">
        <v>25</v>
      </c>
      <c r="T307" s="6">
        <v>25</v>
      </c>
      <c r="U307" s="6">
        <v>25</v>
      </c>
      <c r="V307" s="6">
        <v>100</v>
      </c>
      <c r="W307" s="6">
        <v>25</v>
      </c>
      <c r="X307" s="6">
        <v>25</v>
      </c>
      <c r="Y307" s="6">
        <v>25</v>
      </c>
      <c r="Z307" s="6">
        <v>25</v>
      </c>
      <c r="AA307" s="6">
        <v>100</v>
      </c>
      <c r="AB307" s="21">
        <f t="shared" si="32"/>
        <v>1</v>
      </c>
      <c r="AC307" s="23">
        <f t="shared" si="29"/>
        <v>1</v>
      </c>
      <c r="AD307" s="34">
        <v>1</v>
      </c>
      <c r="AE307" s="34">
        <v>100</v>
      </c>
      <c r="AF307" s="35" t="str">
        <f>REPT("|",Tabla13[[#This Row],[Columna2]])</f>
        <v>||||||||||||||||||||||||||||||||||||||||||||||||||||||||||||||||||||||||||||||||||||||||||||||||||||</v>
      </c>
      <c r="AG307" s="24" t="str">
        <f t="shared" si="30"/>
        <v>85% a 100%</v>
      </c>
      <c r="AH307" s="26" t="str">
        <f t="shared" si="31"/>
        <v>176819227000101</v>
      </c>
      <c r="AI307" s="6">
        <v>1837415.12</v>
      </c>
      <c r="AJ307" s="6">
        <v>1823963</v>
      </c>
      <c r="AK307" s="21">
        <f t="shared" si="34"/>
        <v>0.99267878017679523</v>
      </c>
      <c r="AL307" s="33">
        <v>0.99267878017679523</v>
      </c>
      <c r="AM307" s="33">
        <f>+Tabla13[[#This Row],[Columna3]]*$AZ$4</f>
        <v>99.267878017679521</v>
      </c>
      <c r="AN307" s="36" t="str">
        <f>REPT("|",Tabla13[[#This Row],[Columna4]])</f>
        <v>|||||||||||||||||||||||||||||||||||||||||||||||||||||||||||||||||||||||||||||||||||||||||||||||||||</v>
      </c>
      <c r="AO307" s="26" t="str">
        <f t="shared" si="33"/>
        <v>85% a 100%</v>
      </c>
      <c r="AP307" s="6">
        <v>1837415.1199999999</v>
      </c>
      <c r="AQ307" s="6">
        <v>1823963</v>
      </c>
      <c r="AR307" s="5" t="s">
        <v>733</v>
      </c>
      <c r="AS307" s="5" t="s">
        <v>1502</v>
      </c>
      <c r="AT307" s="5" t="s">
        <v>1667</v>
      </c>
      <c r="AU307" s="5" t="s">
        <v>975</v>
      </c>
      <c r="AV307" s="5" t="s">
        <v>441</v>
      </c>
      <c r="AW307" s="5" t="s">
        <v>398</v>
      </c>
      <c r="AX307" s="7">
        <v>44585.470601851899</v>
      </c>
      <c r="AY307" s="10"/>
    </row>
    <row r="308" spans="1:51" s="1" customFormat="1" ht="50" customHeight="1">
      <c r="A308" s="9">
        <v>2021</v>
      </c>
      <c r="B308" s="5" t="s">
        <v>2044</v>
      </c>
      <c r="C308" s="5" t="s">
        <v>2782</v>
      </c>
      <c r="D308" s="5" t="s">
        <v>1015</v>
      </c>
      <c r="E308" s="5" t="s">
        <v>2827</v>
      </c>
      <c r="F308" s="5" t="s">
        <v>1631</v>
      </c>
      <c r="G308" s="5" t="s">
        <v>106</v>
      </c>
      <c r="H308" s="29" t="s">
        <v>2771</v>
      </c>
      <c r="I308" s="5">
        <v>1</v>
      </c>
      <c r="J308" s="4">
        <v>1</v>
      </c>
      <c r="K308" s="5" t="s">
        <v>55</v>
      </c>
      <c r="L308" s="5" t="s">
        <v>2776</v>
      </c>
      <c r="M308" s="4">
        <v>14</v>
      </c>
      <c r="N308" s="5" t="s">
        <v>2573</v>
      </c>
      <c r="O308" s="5" t="s">
        <v>1822</v>
      </c>
      <c r="P308" s="5" t="s">
        <v>314</v>
      </c>
      <c r="Q308" s="6">
        <v>99.72</v>
      </c>
      <c r="R308" s="6">
        <v>8</v>
      </c>
      <c r="S308" s="6">
        <v>66</v>
      </c>
      <c r="T308" s="6">
        <v>23</v>
      </c>
      <c r="U308" s="6">
        <v>3</v>
      </c>
      <c r="V308" s="6">
        <v>100</v>
      </c>
      <c r="W308" s="6">
        <v>1.74</v>
      </c>
      <c r="X308" s="6">
        <v>23.02</v>
      </c>
      <c r="Y308" s="6">
        <v>25.87</v>
      </c>
      <c r="Z308" s="6">
        <v>16.78</v>
      </c>
      <c r="AA308" s="6">
        <v>67.41</v>
      </c>
      <c r="AB308" s="21">
        <f t="shared" si="32"/>
        <v>0.67409999999999992</v>
      </c>
      <c r="AC308" s="23">
        <f t="shared" si="29"/>
        <v>0.67409999999999992</v>
      </c>
      <c r="AD308" s="34">
        <v>0.67409999999999992</v>
      </c>
      <c r="AE308" s="34">
        <v>67.41</v>
      </c>
      <c r="AF308" s="35" t="str">
        <f>REPT("|",Tabla13[[#This Row],[Columna2]])</f>
        <v>|||||||||||||||||||||||||||||||||||||||||||||||||||||||||||||||||||</v>
      </c>
      <c r="AG308" s="24" t="str">
        <f t="shared" si="30"/>
        <v>0% a 69,99%</v>
      </c>
      <c r="AH308" s="26" t="str">
        <f t="shared" si="31"/>
        <v>176819227000155</v>
      </c>
      <c r="AI308" s="6">
        <v>46253.69</v>
      </c>
      <c r="AJ308" s="6">
        <v>31181.58</v>
      </c>
      <c r="AK308" s="21">
        <f t="shared" si="34"/>
        <v>0.67414253868177865</v>
      </c>
      <c r="AL308" s="33">
        <v>0.67414253868177865</v>
      </c>
      <c r="AM308" s="33">
        <f>+Tabla13[[#This Row],[Columna3]]*$AZ$4</f>
        <v>67.414253868177866</v>
      </c>
      <c r="AN308" s="36" t="str">
        <f>REPT("|",Tabla13[[#This Row],[Columna4]])</f>
        <v>|||||||||||||||||||||||||||||||||||||||||||||||||||||||||||||||||||</v>
      </c>
      <c r="AO308" s="26" t="str">
        <f t="shared" si="33"/>
        <v>0% a 69,99%</v>
      </c>
      <c r="AP308" s="6">
        <v>46253.69</v>
      </c>
      <c r="AQ308" s="6">
        <v>31181.58</v>
      </c>
      <c r="AR308" s="5" t="s">
        <v>1232</v>
      </c>
      <c r="AS308" s="5" t="s">
        <v>2247</v>
      </c>
      <c r="AT308" s="5" t="s">
        <v>519</v>
      </c>
      <c r="AU308" s="5" t="s">
        <v>1643</v>
      </c>
      <c r="AV308" s="5" t="s">
        <v>441</v>
      </c>
      <c r="AW308" s="5" t="s">
        <v>398</v>
      </c>
      <c r="AX308" s="7">
        <v>44585.471655092602</v>
      </c>
      <c r="AY308" s="10"/>
    </row>
    <row r="309" spans="1:51" s="1" customFormat="1" ht="50" customHeight="1">
      <c r="A309" s="9">
        <v>2021</v>
      </c>
      <c r="B309" s="5" t="s">
        <v>177</v>
      </c>
      <c r="C309" s="5" t="s">
        <v>2782</v>
      </c>
      <c r="D309" s="5" t="s">
        <v>1820</v>
      </c>
      <c r="E309" s="5" t="s">
        <v>2824</v>
      </c>
      <c r="F309" s="5" t="s">
        <v>2219</v>
      </c>
      <c r="G309" s="5" t="s">
        <v>739</v>
      </c>
      <c r="H309" s="29" t="s">
        <v>2770</v>
      </c>
      <c r="I309" s="5">
        <v>3</v>
      </c>
      <c r="J309" s="4">
        <v>7</v>
      </c>
      <c r="K309" s="5" t="s">
        <v>2274</v>
      </c>
      <c r="L309" s="5" t="s">
        <v>2776</v>
      </c>
      <c r="M309" s="4">
        <v>14</v>
      </c>
      <c r="N309" s="5" t="s">
        <v>2573</v>
      </c>
      <c r="O309" s="5" t="s">
        <v>529</v>
      </c>
      <c r="P309" s="5" t="s">
        <v>488</v>
      </c>
      <c r="Q309" s="6">
        <v>0</v>
      </c>
      <c r="R309" s="6">
        <v>25</v>
      </c>
      <c r="S309" s="6">
        <v>25</v>
      </c>
      <c r="T309" s="6">
        <v>25</v>
      </c>
      <c r="U309" s="6">
        <v>25</v>
      </c>
      <c r="V309" s="6">
        <v>100</v>
      </c>
      <c r="W309" s="6">
        <v>25</v>
      </c>
      <c r="X309" s="6">
        <v>25</v>
      </c>
      <c r="Y309" s="6">
        <v>25</v>
      </c>
      <c r="Z309" s="6">
        <v>25</v>
      </c>
      <c r="AA309" s="6">
        <v>100</v>
      </c>
      <c r="AB309" s="21">
        <f t="shared" si="32"/>
        <v>1</v>
      </c>
      <c r="AC309" s="23">
        <f t="shared" si="29"/>
        <v>1</v>
      </c>
      <c r="AD309" s="34">
        <v>1</v>
      </c>
      <c r="AE309" s="34">
        <v>100</v>
      </c>
      <c r="AF309" s="35" t="str">
        <f>REPT("|",Tabla13[[#This Row],[Columna2]])</f>
        <v>||||||||||||||||||||||||||||||||||||||||||||||||||||||||||||||||||||||||||||||||||||||||||||||||||||</v>
      </c>
      <c r="AG309" s="24" t="str">
        <f t="shared" si="30"/>
        <v>85% a 100%</v>
      </c>
      <c r="AH309" s="26" t="str">
        <f t="shared" si="31"/>
        <v>016000124000101</v>
      </c>
      <c r="AI309" s="6">
        <v>21897847.960000001</v>
      </c>
      <c r="AJ309" s="6">
        <v>18156648.079999998</v>
      </c>
      <c r="AK309" s="21">
        <f t="shared" si="34"/>
        <v>0.82915216660404645</v>
      </c>
      <c r="AL309" s="33">
        <v>0.82915216660404645</v>
      </c>
      <c r="AM309" s="33">
        <f>+Tabla13[[#This Row],[Columna3]]*$AZ$4</f>
        <v>82.915216660404639</v>
      </c>
      <c r="AN309" s="36" t="str">
        <f>REPT("|",Tabla13[[#This Row],[Columna4]])</f>
        <v>||||||||||||||||||||||||||||||||||||||||||||||||||||||||||||||||||||||||||||||||||</v>
      </c>
      <c r="AO309" s="26" t="str">
        <f t="shared" si="33"/>
        <v>70% a 84,99%</v>
      </c>
      <c r="AP309" s="6">
        <v>21897847.960000005</v>
      </c>
      <c r="AQ309" s="6">
        <v>18156648.080000002</v>
      </c>
      <c r="AR309" s="5" t="s">
        <v>1014</v>
      </c>
      <c r="AS309" s="5" t="s">
        <v>1014</v>
      </c>
      <c r="AT309" s="5" t="s">
        <v>383</v>
      </c>
      <c r="AU309" s="5" t="s">
        <v>1014</v>
      </c>
      <c r="AV309" s="5" t="s">
        <v>1463</v>
      </c>
      <c r="AW309" s="5" t="s">
        <v>201</v>
      </c>
      <c r="AX309" s="7">
        <v>44592.423657407402</v>
      </c>
      <c r="AY309" s="10"/>
    </row>
    <row r="310" spans="1:51" s="1" customFormat="1" ht="50" customHeight="1">
      <c r="A310" s="9">
        <v>2021</v>
      </c>
      <c r="B310" s="5" t="s">
        <v>177</v>
      </c>
      <c r="C310" s="5" t="s">
        <v>2782</v>
      </c>
      <c r="D310" s="5" t="s">
        <v>1820</v>
      </c>
      <c r="E310" s="5" t="s">
        <v>2824</v>
      </c>
      <c r="F310" s="5" t="s">
        <v>1328</v>
      </c>
      <c r="G310" s="5" t="s">
        <v>312</v>
      </c>
      <c r="H310" s="29" t="s">
        <v>2771</v>
      </c>
      <c r="I310" s="5">
        <v>1</v>
      </c>
      <c r="J310" s="4">
        <v>1</v>
      </c>
      <c r="K310" s="5" t="s">
        <v>55</v>
      </c>
      <c r="L310" s="5" t="s">
        <v>2773</v>
      </c>
      <c r="M310" s="4">
        <v>7</v>
      </c>
      <c r="N310" s="5" t="s">
        <v>1817</v>
      </c>
      <c r="O310" s="5" t="s">
        <v>30</v>
      </c>
      <c r="P310" s="5" t="s">
        <v>2221</v>
      </c>
      <c r="Q310" s="6">
        <v>0</v>
      </c>
      <c r="R310" s="6">
        <v>300</v>
      </c>
      <c r="S310" s="6">
        <v>338</v>
      </c>
      <c r="T310" s="6">
        <v>530</v>
      </c>
      <c r="U310" s="6">
        <v>1000</v>
      </c>
      <c r="V310" s="6">
        <v>2168</v>
      </c>
      <c r="W310" s="6">
        <v>300</v>
      </c>
      <c r="X310" s="6">
        <v>338</v>
      </c>
      <c r="Y310" s="6">
        <v>530</v>
      </c>
      <c r="Z310" s="6">
        <v>1000</v>
      </c>
      <c r="AA310" s="6">
        <v>2168</v>
      </c>
      <c r="AB310" s="21">
        <f t="shared" si="32"/>
        <v>1</v>
      </c>
      <c r="AC310" s="23">
        <f t="shared" si="29"/>
        <v>1</v>
      </c>
      <c r="AD310" s="34">
        <v>1</v>
      </c>
      <c r="AE310" s="34">
        <v>100</v>
      </c>
      <c r="AF310" s="35" t="str">
        <f>REPT("|",Tabla13[[#This Row],[Columna2]])</f>
        <v>||||||||||||||||||||||||||||||||||||||||||||||||||||||||||||||||||||||||||||||||||||||||||||||||||||</v>
      </c>
      <c r="AG310" s="24" t="str">
        <f t="shared" si="30"/>
        <v>85% a 100%</v>
      </c>
      <c r="AH310" s="26" t="str">
        <f t="shared" si="31"/>
        <v>016000124000182</v>
      </c>
      <c r="AI310" s="6">
        <v>45951618.82</v>
      </c>
      <c r="AJ310" s="6">
        <v>43638567.909999996</v>
      </c>
      <c r="AK310" s="21">
        <f t="shared" si="34"/>
        <v>0.94966334224131255</v>
      </c>
      <c r="AL310" s="33">
        <v>0.94966334224131255</v>
      </c>
      <c r="AM310" s="33">
        <f>+Tabla13[[#This Row],[Columna3]]*$AZ$4</f>
        <v>94.966334224131259</v>
      </c>
      <c r="AN310" s="36" t="str">
        <f>REPT("|",Tabla13[[#This Row],[Columna4]])</f>
        <v>||||||||||||||||||||||||||||||||||||||||||||||||||||||||||||||||||||||||||||||||||||||||||||||</v>
      </c>
      <c r="AO310" s="26" t="str">
        <f t="shared" si="33"/>
        <v>85% a 100%</v>
      </c>
      <c r="AP310" s="6">
        <v>45951618.820000008</v>
      </c>
      <c r="AQ310" s="6">
        <v>43638567.910000004</v>
      </c>
      <c r="AR310" s="5" t="s">
        <v>1014</v>
      </c>
      <c r="AS310" s="5" t="s">
        <v>1014</v>
      </c>
      <c r="AT310" s="5" t="s">
        <v>2356</v>
      </c>
      <c r="AU310" s="5" t="s">
        <v>1014</v>
      </c>
      <c r="AV310" s="5" t="s">
        <v>1463</v>
      </c>
      <c r="AW310" s="5" t="s">
        <v>201</v>
      </c>
      <c r="AX310" s="7">
        <v>44592.427731481497</v>
      </c>
      <c r="AY310" s="10"/>
    </row>
    <row r="311" spans="1:51" s="1" customFormat="1" ht="50" customHeight="1">
      <c r="A311" s="9">
        <v>2021</v>
      </c>
      <c r="B311" s="5" t="s">
        <v>177</v>
      </c>
      <c r="C311" s="5" t="s">
        <v>2782</v>
      </c>
      <c r="D311" s="5" t="s">
        <v>1820</v>
      </c>
      <c r="E311" s="5" t="s">
        <v>2824</v>
      </c>
      <c r="F311" s="5" t="s">
        <v>2578</v>
      </c>
      <c r="G311" s="5" t="s">
        <v>1455</v>
      </c>
      <c r="H311" s="29" t="s">
        <v>2771</v>
      </c>
      <c r="I311" s="5">
        <v>2</v>
      </c>
      <c r="J311" s="4">
        <v>5</v>
      </c>
      <c r="K311" s="5" t="s">
        <v>2602</v>
      </c>
      <c r="L311" s="5" t="s">
        <v>2773</v>
      </c>
      <c r="M311" s="4">
        <v>7</v>
      </c>
      <c r="N311" s="5" t="s">
        <v>1817</v>
      </c>
      <c r="O311" s="5" t="s">
        <v>2755</v>
      </c>
      <c r="P311" s="5" t="s">
        <v>197</v>
      </c>
      <c r="Q311" s="6">
        <v>0</v>
      </c>
      <c r="R311" s="6">
        <v>30</v>
      </c>
      <c r="S311" s="6">
        <v>53</v>
      </c>
      <c r="T311" s="6">
        <v>40</v>
      </c>
      <c r="U311" s="6">
        <v>43</v>
      </c>
      <c r="V311" s="6">
        <v>166</v>
      </c>
      <c r="W311" s="6">
        <v>30</v>
      </c>
      <c r="X311" s="6">
        <v>53</v>
      </c>
      <c r="Y311" s="6">
        <v>40</v>
      </c>
      <c r="Z311" s="6">
        <v>43</v>
      </c>
      <c r="AA311" s="6">
        <v>166</v>
      </c>
      <c r="AB311" s="21">
        <f t="shared" si="32"/>
        <v>1</v>
      </c>
      <c r="AC311" s="23">
        <f t="shared" si="29"/>
        <v>1</v>
      </c>
      <c r="AD311" s="34">
        <v>1</v>
      </c>
      <c r="AE311" s="34">
        <v>100</v>
      </c>
      <c r="AF311" s="35" t="str">
        <f>REPT("|",Tabla13[[#This Row],[Columna2]])</f>
        <v>||||||||||||||||||||||||||||||||||||||||||||||||||||||||||||||||||||||||||||||||||||||||||||||||||||</v>
      </c>
      <c r="AG311" s="24" t="str">
        <f t="shared" si="30"/>
        <v>85% a 100%</v>
      </c>
      <c r="AH311" s="26" t="str">
        <f t="shared" si="31"/>
        <v>016000124000183</v>
      </c>
      <c r="AI311" s="6">
        <v>49859.13</v>
      </c>
      <c r="AJ311" s="6">
        <v>11258.93</v>
      </c>
      <c r="AK311" s="21">
        <f t="shared" si="34"/>
        <v>0.22581481064751835</v>
      </c>
      <c r="AL311" s="33">
        <v>0.22581481064751835</v>
      </c>
      <c r="AM311" s="33">
        <f>+Tabla13[[#This Row],[Columna3]]*$AZ$4</f>
        <v>22.581481064751834</v>
      </c>
      <c r="AN311" s="36" t="str">
        <f>REPT("|",Tabla13[[#This Row],[Columna4]])</f>
        <v>||||||||||||||||||||||</v>
      </c>
      <c r="AO311" s="26" t="str">
        <f t="shared" si="33"/>
        <v>0% a 69,99%</v>
      </c>
      <c r="AP311" s="6">
        <v>49859.130000000005</v>
      </c>
      <c r="AQ311" s="6">
        <v>11258.93</v>
      </c>
      <c r="AR311" s="5" t="s">
        <v>1014</v>
      </c>
      <c r="AS311" s="5" t="s">
        <v>1014</v>
      </c>
      <c r="AT311" s="5" t="s">
        <v>1974</v>
      </c>
      <c r="AU311" s="5" t="s">
        <v>1014</v>
      </c>
      <c r="AV311" s="5" t="s">
        <v>1463</v>
      </c>
      <c r="AW311" s="5" t="s">
        <v>201</v>
      </c>
      <c r="AX311" s="7">
        <v>44592.4290162037</v>
      </c>
      <c r="AY311" s="10"/>
    </row>
    <row r="312" spans="1:51" s="1" customFormat="1" ht="50" customHeight="1">
      <c r="A312" s="9">
        <v>2021</v>
      </c>
      <c r="B312" s="5" t="s">
        <v>177</v>
      </c>
      <c r="C312" s="5" t="s">
        <v>2782</v>
      </c>
      <c r="D312" s="5" t="s">
        <v>1820</v>
      </c>
      <c r="E312" s="5" t="s">
        <v>2824</v>
      </c>
      <c r="F312" s="5" t="s">
        <v>836</v>
      </c>
      <c r="G312" s="5" t="s">
        <v>2109</v>
      </c>
      <c r="H312" s="29" t="s">
        <v>2771</v>
      </c>
      <c r="I312" s="5">
        <v>2</v>
      </c>
      <c r="J312" s="4">
        <v>5</v>
      </c>
      <c r="K312" s="5" t="s">
        <v>2602</v>
      </c>
      <c r="L312" s="5" t="s">
        <v>2773</v>
      </c>
      <c r="M312" s="4">
        <v>7</v>
      </c>
      <c r="N312" s="5" t="s">
        <v>1817</v>
      </c>
      <c r="O312" s="5" t="s">
        <v>1098</v>
      </c>
      <c r="P312" s="5" t="s">
        <v>197</v>
      </c>
      <c r="Q312" s="6">
        <v>0</v>
      </c>
      <c r="R312" s="6">
        <v>0</v>
      </c>
      <c r="S312" s="6">
        <v>25</v>
      </c>
      <c r="T312" s="6">
        <v>0</v>
      </c>
      <c r="U312" s="6">
        <v>25</v>
      </c>
      <c r="V312" s="6">
        <v>50</v>
      </c>
      <c r="W312" s="6">
        <v>25</v>
      </c>
      <c r="X312" s="6">
        <v>25</v>
      </c>
      <c r="Y312" s="6">
        <v>0</v>
      </c>
      <c r="Z312" s="6">
        <v>5</v>
      </c>
      <c r="AA312" s="6">
        <v>55</v>
      </c>
      <c r="AB312" s="21">
        <f t="shared" si="32"/>
        <v>1.1000000000000001</v>
      </c>
      <c r="AC312" s="23">
        <f t="shared" si="29"/>
        <v>1</v>
      </c>
      <c r="AD312" s="34">
        <v>1</v>
      </c>
      <c r="AE312" s="34">
        <v>100</v>
      </c>
      <c r="AF312" s="35" t="str">
        <f>REPT("|",Tabla13[[#This Row],[Columna2]])</f>
        <v>||||||||||||||||||||||||||||||||||||||||||||||||||||||||||||||||||||||||||||||||||||||||||||||||||||</v>
      </c>
      <c r="AG312" s="24" t="str">
        <f t="shared" si="30"/>
        <v>85% a 100%</v>
      </c>
      <c r="AH312" s="26" t="str">
        <f t="shared" si="31"/>
        <v>016000124000184</v>
      </c>
      <c r="AI312" s="6">
        <v>1684818.89</v>
      </c>
      <c r="AJ312" s="6">
        <v>1064369.21</v>
      </c>
      <c r="AK312" s="21">
        <f t="shared" si="34"/>
        <v>0.63174102351143513</v>
      </c>
      <c r="AL312" s="33">
        <v>0.63174102351143513</v>
      </c>
      <c r="AM312" s="33">
        <f>+Tabla13[[#This Row],[Columna3]]*$AZ$4</f>
        <v>63.17410235114351</v>
      </c>
      <c r="AN312" s="36" t="str">
        <f>REPT("|",Tabla13[[#This Row],[Columna4]])</f>
        <v>|||||||||||||||||||||||||||||||||||||||||||||||||||||||||||||||</v>
      </c>
      <c r="AO312" s="26" t="str">
        <f t="shared" si="33"/>
        <v>0% a 69,99%</v>
      </c>
      <c r="AP312" s="6">
        <v>1684818.89</v>
      </c>
      <c r="AQ312" s="6">
        <v>1064369.21</v>
      </c>
      <c r="AR312" s="5" t="s">
        <v>1014</v>
      </c>
      <c r="AS312" s="5" t="s">
        <v>1014</v>
      </c>
      <c r="AT312" s="5" t="s">
        <v>2255</v>
      </c>
      <c r="AU312" s="5" t="s">
        <v>1014</v>
      </c>
      <c r="AV312" s="5" t="s">
        <v>1463</v>
      </c>
      <c r="AW312" s="5" t="s">
        <v>201</v>
      </c>
      <c r="AX312" s="7">
        <v>44592.430891203701</v>
      </c>
      <c r="AY312" s="10"/>
    </row>
    <row r="313" spans="1:51" s="1" customFormat="1" ht="50" customHeight="1">
      <c r="A313" s="9">
        <v>2021</v>
      </c>
      <c r="B313" s="5" t="s">
        <v>1438</v>
      </c>
      <c r="C313" s="5" t="s">
        <v>2782</v>
      </c>
      <c r="D313" s="5" t="s">
        <v>1382</v>
      </c>
      <c r="E313" s="5" t="s">
        <v>2835</v>
      </c>
      <c r="F313" s="5" t="s">
        <v>2219</v>
      </c>
      <c r="G313" s="5" t="s">
        <v>739</v>
      </c>
      <c r="H313" s="29" t="s">
        <v>2770</v>
      </c>
      <c r="I313" s="5">
        <v>3</v>
      </c>
      <c r="J313" s="4">
        <v>7</v>
      </c>
      <c r="K313" s="5" t="s">
        <v>2274</v>
      </c>
      <c r="L313" s="5" t="s">
        <v>2776</v>
      </c>
      <c r="M313" s="4">
        <v>14</v>
      </c>
      <c r="N313" s="5" t="s">
        <v>2573</v>
      </c>
      <c r="O313" s="5" t="s">
        <v>706</v>
      </c>
      <c r="P313" s="5" t="s">
        <v>314</v>
      </c>
      <c r="Q313" s="6">
        <v>86.26</v>
      </c>
      <c r="R313" s="6">
        <v>15.84</v>
      </c>
      <c r="S313" s="6">
        <v>15.46</v>
      </c>
      <c r="T313" s="6">
        <v>34.43</v>
      </c>
      <c r="U313" s="6">
        <v>34.270000000000003</v>
      </c>
      <c r="V313" s="6">
        <v>100</v>
      </c>
      <c r="W313" s="6">
        <v>15.84</v>
      </c>
      <c r="X313" s="6">
        <v>15.46</v>
      </c>
      <c r="Y313" s="6">
        <v>34.43</v>
      </c>
      <c r="Z313" s="6">
        <v>34.270000000000003</v>
      </c>
      <c r="AA313" s="6">
        <v>100</v>
      </c>
      <c r="AB313" s="21">
        <f t="shared" si="32"/>
        <v>1</v>
      </c>
      <c r="AC313" s="23">
        <f t="shared" si="29"/>
        <v>1</v>
      </c>
      <c r="AD313" s="34">
        <v>1</v>
      </c>
      <c r="AE313" s="34">
        <v>100</v>
      </c>
      <c r="AF313" s="35" t="str">
        <f>REPT("|",Tabla13[[#This Row],[Columna2]])</f>
        <v>||||||||||||||||||||||||||||||||||||||||||||||||||||||||||||||||||||||||||||||||||||||||||||||||||||</v>
      </c>
      <c r="AG313" s="24" t="str">
        <f t="shared" si="30"/>
        <v>85% a 100%</v>
      </c>
      <c r="AH313" s="26" t="str">
        <f t="shared" si="31"/>
        <v>096000561000101</v>
      </c>
      <c r="AI313" s="6">
        <v>3358425.1</v>
      </c>
      <c r="AJ313" s="6">
        <v>2794782.04</v>
      </c>
      <c r="AK313" s="21">
        <f t="shared" si="34"/>
        <v>0.8321704241669704</v>
      </c>
      <c r="AL313" s="33">
        <v>0.8321704241669704</v>
      </c>
      <c r="AM313" s="33">
        <f>+Tabla13[[#This Row],[Columna3]]*$AZ$4</f>
        <v>83.217042416697041</v>
      </c>
      <c r="AN313" s="36" t="str">
        <f>REPT("|",Tabla13[[#This Row],[Columna4]])</f>
        <v>|||||||||||||||||||||||||||||||||||||||||||||||||||||||||||||||||||||||||||||||||||</v>
      </c>
      <c r="AO313" s="26" t="str">
        <f t="shared" si="33"/>
        <v>70% a 84,99%</v>
      </c>
      <c r="AP313" s="6">
        <v>3254987.1599999997</v>
      </c>
      <c r="AQ313" s="6">
        <v>2794782.040000001</v>
      </c>
      <c r="AR313" s="5" t="s">
        <v>2043</v>
      </c>
      <c r="AS313" s="5" t="s">
        <v>1206</v>
      </c>
      <c r="AT313" s="5" t="s">
        <v>1203</v>
      </c>
      <c r="AU313" s="5" t="s">
        <v>1203</v>
      </c>
      <c r="AV313" s="5" t="s">
        <v>1614</v>
      </c>
      <c r="AW313" s="5" t="s">
        <v>2489</v>
      </c>
      <c r="AX313" s="7">
        <v>44588.711319444403</v>
      </c>
      <c r="AY313" s="10"/>
    </row>
    <row r="314" spans="1:51" s="1" customFormat="1" ht="50" customHeight="1">
      <c r="A314" s="9">
        <v>2021</v>
      </c>
      <c r="B314" s="5" t="s">
        <v>1438</v>
      </c>
      <c r="C314" s="5" t="s">
        <v>2782</v>
      </c>
      <c r="D314" s="5" t="s">
        <v>1382</v>
      </c>
      <c r="E314" s="5" t="s">
        <v>2835</v>
      </c>
      <c r="F314" s="5" t="s">
        <v>1328</v>
      </c>
      <c r="G314" s="5" t="s">
        <v>312</v>
      </c>
      <c r="H314" s="29" t="s">
        <v>2771</v>
      </c>
      <c r="I314" s="5">
        <v>1</v>
      </c>
      <c r="J314" s="4">
        <v>1</v>
      </c>
      <c r="K314" s="5" t="s">
        <v>55</v>
      </c>
      <c r="L314" s="5" t="s">
        <v>2773</v>
      </c>
      <c r="M314" s="4">
        <v>7</v>
      </c>
      <c r="N314" s="5" t="s">
        <v>1817</v>
      </c>
      <c r="O314" s="5" t="s">
        <v>30</v>
      </c>
      <c r="P314" s="5" t="s">
        <v>2221</v>
      </c>
      <c r="Q314" s="6">
        <v>765</v>
      </c>
      <c r="R314" s="6">
        <v>144</v>
      </c>
      <c r="S314" s="6">
        <v>185</v>
      </c>
      <c r="T314" s="6">
        <v>184</v>
      </c>
      <c r="U314" s="6">
        <v>369</v>
      </c>
      <c r="V314" s="6">
        <v>882</v>
      </c>
      <c r="W314" s="6">
        <v>144</v>
      </c>
      <c r="X314" s="6">
        <v>268</v>
      </c>
      <c r="Y314" s="6">
        <v>280</v>
      </c>
      <c r="Z314" s="6">
        <v>374</v>
      </c>
      <c r="AA314" s="6">
        <v>1066</v>
      </c>
      <c r="AB314" s="21">
        <f t="shared" si="32"/>
        <v>1.2086167800453516</v>
      </c>
      <c r="AC314" s="23">
        <f t="shared" si="29"/>
        <v>1</v>
      </c>
      <c r="AD314" s="34">
        <v>1</v>
      </c>
      <c r="AE314" s="34">
        <v>100</v>
      </c>
      <c r="AF314" s="35" t="str">
        <f>REPT("|",Tabla13[[#This Row],[Columna2]])</f>
        <v>||||||||||||||||||||||||||||||||||||||||||||||||||||||||||||||||||||||||||||||||||||||||||||||||||||</v>
      </c>
      <c r="AG314" s="24" t="str">
        <f t="shared" si="30"/>
        <v>85% a 100%</v>
      </c>
      <c r="AH314" s="26" t="str">
        <f t="shared" si="31"/>
        <v>096000561000182</v>
      </c>
      <c r="AI314" s="6">
        <v>9825090.8699999992</v>
      </c>
      <c r="AJ314" s="6">
        <v>8415020.9499999993</v>
      </c>
      <c r="AK314" s="21">
        <f t="shared" si="34"/>
        <v>0.8564827604490135</v>
      </c>
      <c r="AL314" s="33">
        <v>0.8564827604490135</v>
      </c>
      <c r="AM314" s="33">
        <f>+Tabla13[[#This Row],[Columna3]]*$AZ$4</f>
        <v>85.648276044901351</v>
      </c>
      <c r="AN314" s="36" t="str">
        <f>REPT("|",Tabla13[[#This Row],[Columna4]])</f>
        <v>|||||||||||||||||||||||||||||||||||||||||||||||||||||||||||||||||||||||||||||||||||||</v>
      </c>
      <c r="AO314" s="26" t="str">
        <f t="shared" si="33"/>
        <v>85% a 100%</v>
      </c>
      <c r="AP314" s="6">
        <v>9928528.8100000024</v>
      </c>
      <c r="AQ314" s="6">
        <v>8415020.9500000011</v>
      </c>
      <c r="AR314" s="5" t="s">
        <v>2370</v>
      </c>
      <c r="AS314" s="5" t="s">
        <v>1149</v>
      </c>
      <c r="AT314" s="5" t="s">
        <v>457</v>
      </c>
      <c r="AU314" s="5" t="s">
        <v>1173</v>
      </c>
      <c r="AV314" s="5" t="s">
        <v>1614</v>
      </c>
      <c r="AW314" s="5" t="s">
        <v>2489</v>
      </c>
      <c r="AX314" s="7">
        <v>44588.738009259301</v>
      </c>
      <c r="AY314" s="10"/>
    </row>
    <row r="315" spans="1:51" s="1" customFormat="1" ht="50" customHeight="1">
      <c r="A315" s="9">
        <v>2021</v>
      </c>
      <c r="B315" s="5" t="s">
        <v>1438</v>
      </c>
      <c r="C315" s="5" t="s">
        <v>2782</v>
      </c>
      <c r="D315" s="5" t="s">
        <v>1382</v>
      </c>
      <c r="E315" s="5" t="s">
        <v>2835</v>
      </c>
      <c r="F315" s="5" t="s">
        <v>2578</v>
      </c>
      <c r="G315" s="5" t="s">
        <v>1455</v>
      </c>
      <c r="H315" s="29" t="s">
        <v>2771</v>
      </c>
      <c r="I315" s="5">
        <v>2</v>
      </c>
      <c r="J315" s="4">
        <v>5</v>
      </c>
      <c r="K315" s="5" t="s">
        <v>2602</v>
      </c>
      <c r="L315" s="5" t="s">
        <v>2773</v>
      </c>
      <c r="M315" s="4">
        <v>7</v>
      </c>
      <c r="N315" s="5" t="s">
        <v>1817</v>
      </c>
      <c r="O315" s="5" t="s">
        <v>2755</v>
      </c>
      <c r="P315" s="5" t="s">
        <v>2221</v>
      </c>
      <c r="Q315" s="6">
        <v>5</v>
      </c>
      <c r="R315" s="6">
        <v>5</v>
      </c>
      <c r="S315" s="6">
        <v>4</v>
      </c>
      <c r="T315" s="6">
        <v>1</v>
      </c>
      <c r="U315" s="6">
        <v>1</v>
      </c>
      <c r="V315" s="6">
        <v>11</v>
      </c>
      <c r="W315" s="6">
        <v>5</v>
      </c>
      <c r="X315" s="6">
        <v>4</v>
      </c>
      <c r="Y315" s="6">
        <v>3</v>
      </c>
      <c r="Z315" s="6">
        <v>1</v>
      </c>
      <c r="AA315" s="6">
        <v>13</v>
      </c>
      <c r="AB315" s="21">
        <f t="shared" si="32"/>
        <v>1.1818181818181819</v>
      </c>
      <c r="AC315" s="23">
        <f t="shared" si="29"/>
        <v>1</v>
      </c>
      <c r="AD315" s="34">
        <v>1</v>
      </c>
      <c r="AE315" s="34">
        <v>100</v>
      </c>
      <c r="AF315" s="35" t="str">
        <f>REPT("|",Tabla13[[#This Row],[Columna2]])</f>
        <v>||||||||||||||||||||||||||||||||||||||||||||||||||||||||||||||||||||||||||||||||||||||||||||||||||||</v>
      </c>
      <c r="AG315" s="24" t="str">
        <f t="shared" si="30"/>
        <v>85% a 100%</v>
      </c>
      <c r="AH315" s="26" t="str">
        <f t="shared" si="31"/>
        <v>096000561000183</v>
      </c>
      <c r="AI315" s="6">
        <v>193854.56</v>
      </c>
      <c r="AJ315" s="6">
        <v>37540.35</v>
      </c>
      <c r="AK315" s="21">
        <f t="shared" si="34"/>
        <v>0.19365213797395325</v>
      </c>
      <c r="AL315" s="33">
        <v>0.19365213797395325</v>
      </c>
      <c r="AM315" s="33">
        <f>+Tabla13[[#This Row],[Columna3]]*$AZ$4</f>
        <v>19.365213797395324</v>
      </c>
      <c r="AN315" s="36" t="str">
        <f>REPT("|",Tabla13[[#This Row],[Columna4]])</f>
        <v>|||||||||||||||||||</v>
      </c>
      <c r="AO315" s="26" t="str">
        <f t="shared" si="33"/>
        <v>0% a 69,99%</v>
      </c>
      <c r="AP315" s="6">
        <v>193854.56000000006</v>
      </c>
      <c r="AQ315" s="6">
        <v>37540.35</v>
      </c>
      <c r="AR315" s="5" t="s">
        <v>920</v>
      </c>
      <c r="AS315" s="5" t="s">
        <v>1639</v>
      </c>
      <c r="AT315" s="5" t="s">
        <v>2474</v>
      </c>
      <c r="AU315" s="5" t="s">
        <v>879</v>
      </c>
      <c r="AV315" s="5" t="s">
        <v>1614</v>
      </c>
      <c r="AW315" s="5" t="s">
        <v>2489</v>
      </c>
      <c r="AX315" s="7">
        <v>44588.685092592597</v>
      </c>
      <c r="AY315" s="10"/>
    </row>
    <row r="316" spans="1:51" s="1" customFormat="1" ht="50" customHeight="1">
      <c r="A316" s="9">
        <v>2021</v>
      </c>
      <c r="B316" s="5" t="s">
        <v>1438</v>
      </c>
      <c r="C316" s="5" t="s">
        <v>2782</v>
      </c>
      <c r="D316" s="5" t="s">
        <v>1382</v>
      </c>
      <c r="E316" s="5" t="s">
        <v>2835</v>
      </c>
      <c r="F316" s="5" t="s">
        <v>836</v>
      </c>
      <c r="G316" s="5" t="s">
        <v>2109</v>
      </c>
      <c r="H316" s="29" t="s">
        <v>2771</v>
      </c>
      <c r="I316" s="5">
        <v>2</v>
      </c>
      <c r="J316" s="4">
        <v>5</v>
      </c>
      <c r="K316" s="5" t="s">
        <v>2602</v>
      </c>
      <c r="L316" s="5" t="s">
        <v>2773</v>
      </c>
      <c r="M316" s="4">
        <v>7</v>
      </c>
      <c r="N316" s="5" t="s">
        <v>1817</v>
      </c>
      <c r="O316" s="5" t="s">
        <v>795</v>
      </c>
      <c r="P316" s="5" t="s">
        <v>2221</v>
      </c>
      <c r="Q316" s="6">
        <v>611</v>
      </c>
      <c r="R316" s="6">
        <v>333</v>
      </c>
      <c r="S316" s="6">
        <v>255</v>
      </c>
      <c r="T316" s="6">
        <v>343</v>
      </c>
      <c r="U316" s="6">
        <v>227</v>
      </c>
      <c r="V316" s="6">
        <v>1158</v>
      </c>
      <c r="W316" s="6">
        <v>333</v>
      </c>
      <c r="X316" s="6">
        <v>216</v>
      </c>
      <c r="Y316" s="6">
        <v>236</v>
      </c>
      <c r="Z316" s="6">
        <v>198</v>
      </c>
      <c r="AA316" s="6">
        <v>983</v>
      </c>
      <c r="AB316" s="21">
        <f t="shared" si="32"/>
        <v>0.84887737478411052</v>
      </c>
      <c r="AC316" s="23">
        <f t="shared" si="29"/>
        <v>0.84887737478411052</v>
      </c>
      <c r="AD316" s="34">
        <v>0.84887737478411052</v>
      </c>
      <c r="AE316" s="34">
        <v>84.887737478411054</v>
      </c>
      <c r="AF316" s="35" t="str">
        <f>REPT("|",Tabla13[[#This Row],[Columna2]])</f>
        <v>||||||||||||||||||||||||||||||||||||||||||||||||||||||||||||||||||||||||||||||||||||</v>
      </c>
      <c r="AG316" s="24" t="str">
        <f t="shared" si="30"/>
        <v>70% a 84,99%</v>
      </c>
      <c r="AH316" s="26" t="str">
        <f t="shared" si="31"/>
        <v>096000561000184</v>
      </c>
      <c r="AI316" s="6">
        <v>91995.94</v>
      </c>
      <c r="AJ316" s="6">
        <v>0</v>
      </c>
      <c r="AK316" s="21">
        <f t="shared" si="34"/>
        <v>0</v>
      </c>
      <c r="AL316" s="33">
        <v>0</v>
      </c>
      <c r="AM316" s="33">
        <f>+Tabla13[[#This Row],[Columna3]]*$AZ$4</f>
        <v>0</v>
      </c>
      <c r="AN316" s="36" t="str">
        <f>REPT("|",Tabla13[[#This Row],[Columna4]])</f>
        <v/>
      </c>
      <c r="AO316" s="26" t="str">
        <f t="shared" si="33"/>
        <v>0% a 69,99%</v>
      </c>
      <c r="AP316" s="6">
        <v>91995.94</v>
      </c>
      <c r="AQ316" s="6">
        <v>0</v>
      </c>
      <c r="AR316" s="5" t="s">
        <v>460</v>
      </c>
      <c r="AS316" s="5" t="s">
        <v>2705</v>
      </c>
      <c r="AT316" s="5" t="s">
        <v>1755</v>
      </c>
      <c r="AU316" s="5" t="s">
        <v>1011</v>
      </c>
      <c r="AV316" s="5" t="s">
        <v>1614</v>
      </c>
      <c r="AW316" s="5" t="s">
        <v>2489</v>
      </c>
      <c r="AX316" s="7">
        <v>44588.738611111097</v>
      </c>
      <c r="AY316" s="10"/>
    </row>
    <row r="317" spans="1:51" s="1" customFormat="1" ht="50" customHeight="1">
      <c r="A317" s="9">
        <v>2021</v>
      </c>
      <c r="B317" s="5" t="s">
        <v>2117</v>
      </c>
      <c r="C317" s="5" t="s">
        <v>2782</v>
      </c>
      <c r="D317" s="5" t="s">
        <v>2465</v>
      </c>
      <c r="E317" s="5" t="s">
        <v>2827</v>
      </c>
      <c r="F317" s="5" t="s">
        <v>2219</v>
      </c>
      <c r="G317" s="5" t="s">
        <v>739</v>
      </c>
      <c r="H317" s="29" t="s">
        <v>2770</v>
      </c>
      <c r="I317" s="5">
        <v>3</v>
      </c>
      <c r="J317" s="4">
        <v>7</v>
      </c>
      <c r="K317" s="5" t="s">
        <v>2274</v>
      </c>
      <c r="L317" s="5" t="s">
        <v>2776</v>
      </c>
      <c r="M317" s="4">
        <v>14</v>
      </c>
      <c r="N317" s="5" t="s">
        <v>2573</v>
      </c>
      <c r="O317" s="5" t="s">
        <v>218</v>
      </c>
      <c r="P317" s="5" t="s">
        <v>488</v>
      </c>
      <c r="Q317" s="6">
        <v>85</v>
      </c>
      <c r="R317" s="6">
        <v>25</v>
      </c>
      <c r="S317" s="6">
        <v>25</v>
      </c>
      <c r="T317" s="6">
        <v>25</v>
      </c>
      <c r="U317" s="6">
        <v>25</v>
      </c>
      <c r="V317" s="6">
        <v>100</v>
      </c>
      <c r="W317" s="6">
        <v>20</v>
      </c>
      <c r="X317" s="6">
        <v>25</v>
      </c>
      <c r="Y317" s="6">
        <v>25</v>
      </c>
      <c r="Z317" s="6">
        <v>25</v>
      </c>
      <c r="AA317" s="6">
        <v>95</v>
      </c>
      <c r="AB317" s="21">
        <f t="shared" si="32"/>
        <v>0.95</v>
      </c>
      <c r="AC317" s="23">
        <f t="shared" si="29"/>
        <v>0.95</v>
      </c>
      <c r="AD317" s="34">
        <v>0.95</v>
      </c>
      <c r="AE317" s="34">
        <v>95</v>
      </c>
      <c r="AF317" s="35" t="str">
        <f>REPT("|",Tabla13[[#This Row],[Columna2]])</f>
        <v>|||||||||||||||||||||||||||||||||||||||||||||||||||||||||||||||||||||||||||||||||||||||||||||||</v>
      </c>
      <c r="AG317" s="24" t="str">
        <f t="shared" si="30"/>
        <v>85% a 100%</v>
      </c>
      <c r="AH317" s="26" t="str">
        <f t="shared" si="31"/>
        <v>176000554000101</v>
      </c>
      <c r="AI317" s="6">
        <v>55740244.280000001</v>
      </c>
      <c r="AJ317" s="6">
        <v>41203516.009999998</v>
      </c>
      <c r="AK317" s="21">
        <f t="shared" si="34"/>
        <v>0.73920587435932916</v>
      </c>
      <c r="AL317" s="33">
        <v>0.73920587435932916</v>
      </c>
      <c r="AM317" s="33">
        <f>+Tabla13[[#This Row],[Columna3]]*$AZ$4</f>
        <v>73.920587435932916</v>
      </c>
      <c r="AN317" s="36" t="str">
        <f>REPT("|",Tabla13[[#This Row],[Columna4]])</f>
        <v>|||||||||||||||||||||||||||||||||||||||||||||||||||||||||||||||||||||||||</v>
      </c>
      <c r="AO317" s="26" t="str">
        <f t="shared" si="33"/>
        <v>70% a 84,99%</v>
      </c>
      <c r="AP317" s="6">
        <v>55740244.280000001</v>
      </c>
      <c r="AQ317" s="6">
        <v>41203516.010000005</v>
      </c>
      <c r="AR317" s="5" t="s">
        <v>878</v>
      </c>
      <c r="AS317" s="5" t="s">
        <v>878</v>
      </c>
      <c r="AT317" s="5" t="s">
        <v>878</v>
      </c>
      <c r="AU317" s="5" t="s">
        <v>878</v>
      </c>
      <c r="AV317" s="5" t="s">
        <v>1537</v>
      </c>
      <c r="AW317" s="5" t="s">
        <v>1580</v>
      </c>
      <c r="AX317" s="7">
        <v>44588.460740740702</v>
      </c>
      <c r="AY317" s="10"/>
    </row>
    <row r="318" spans="1:51" s="1" customFormat="1" ht="50" customHeight="1">
      <c r="A318" s="9">
        <v>2021</v>
      </c>
      <c r="B318" s="5" t="s">
        <v>2117</v>
      </c>
      <c r="C318" s="5" t="s">
        <v>2782</v>
      </c>
      <c r="D318" s="5" t="s">
        <v>2465</v>
      </c>
      <c r="E318" s="5" t="s">
        <v>2827</v>
      </c>
      <c r="F318" s="5" t="s">
        <v>1328</v>
      </c>
      <c r="G318" s="5" t="s">
        <v>312</v>
      </c>
      <c r="H318" s="29" t="s">
        <v>2771</v>
      </c>
      <c r="I318" s="5">
        <v>1</v>
      </c>
      <c r="J318" s="4">
        <v>1</v>
      </c>
      <c r="K318" s="5" t="s">
        <v>55</v>
      </c>
      <c r="L318" s="5" t="s">
        <v>2773</v>
      </c>
      <c r="M318" s="4">
        <v>7</v>
      </c>
      <c r="N318" s="5" t="s">
        <v>1817</v>
      </c>
      <c r="O318" s="5" t="s">
        <v>1201</v>
      </c>
      <c r="P318" s="5" t="s">
        <v>2221</v>
      </c>
      <c r="Q318" s="6">
        <v>1407</v>
      </c>
      <c r="R318" s="6">
        <v>400</v>
      </c>
      <c r="S318" s="6">
        <v>300</v>
      </c>
      <c r="T318" s="6">
        <v>400</v>
      </c>
      <c r="U318" s="6">
        <v>400</v>
      </c>
      <c r="V318" s="6">
        <v>1500</v>
      </c>
      <c r="W318" s="6">
        <v>471</v>
      </c>
      <c r="X318" s="6">
        <v>844</v>
      </c>
      <c r="Y318" s="6">
        <v>400</v>
      </c>
      <c r="Z318" s="6">
        <v>160</v>
      </c>
      <c r="AA318" s="6">
        <v>1875</v>
      </c>
      <c r="AB318" s="21">
        <f t="shared" si="32"/>
        <v>1.25</v>
      </c>
      <c r="AC318" s="23">
        <f t="shared" si="29"/>
        <v>1</v>
      </c>
      <c r="AD318" s="34">
        <v>1</v>
      </c>
      <c r="AE318" s="34">
        <v>100</v>
      </c>
      <c r="AF318" s="35" t="str">
        <f>REPT("|",Tabla13[[#This Row],[Columna2]])</f>
        <v>||||||||||||||||||||||||||||||||||||||||||||||||||||||||||||||||||||||||||||||||||||||||||||||||||||</v>
      </c>
      <c r="AG318" s="24" t="str">
        <f t="shared" si="30"/>
        <v>85% a 100%</v>
      </c>
      <c r="AH318" s="26" t="str">
        <f t="shared" si="31"/>
        <v>176000554000182</v>
      </c>
      <c r="AI318" s="6">
        <v>96142452.599999994</v>
      </c>
      <c r="AJ318" s="6">
        <v>87350117.299999997</v>
      </c>
      <c r="AK318" s="21">
        <f t="shared" si="34"/>
        <v>0.90854887656568895</v>
      </c>
      <c r="AL318" s="33">
        <v>0.90854887656568895</v>
      </c>
      <c r="AM318" s="33">
        <f>+Tabla13[[#This Row],[Columna3]]*$AZ$4</f>
        <v>90.854887656568891</v>
      </c>
      <c r="AN318" s="36" t="str">
        <f>REPT("|",Tabla13[[#This Row],[Columna4]])</f>
        <v>||||||||||||||||||||||||||||||||||||||||||||||||||||||||||||||||||||||||||||||||||||||||||</v>
      </c>
      <c r="AO318" s="26" t="str">
        <f t="shared" si="33"/>
        <v>85% a 100%</v>
      </c>
      <c r="AP318" s="6">
        <v>96142452.599999979</v>
      </c>
      <c r="AQ318" s="6">
        <v>87350117.299999997</v>
      </c>
      <c r="AR318" s="5" t="s">
        <v>1744</v>
      </c>
      <c r="AS318" s="5" t="s">
        <v>2324</v>
      </c>
      <c r="AT318" s="5" t="s">
        <v>2592</v>
      </c>
      <c r="AU318" s="5" t="s">
        <v>330</v>
      </c>
      <c r="AV318" s="5" t="s">
        <v>1537</v>
      </c>
      <c r="AW318" s="5" t="s">
        <v>1580</v>
      </c>
      <c r="AX318" s="7">
        <v>44588.507615740702</v>
      </c>
      <c r="AY318" s="10"/>
    </row>
    <row r="319" spans="1:51" s="1" customFormat="1" ht="50" customHeight="1">
      <c r="A319" s="9">
        <v>2021</v>
      </c>
      <c r="B319" s="5" t="s">
        <v>2117</v>
      </c>
      <c r="C319" s="5" t="s">
        <v>2782</v>
      </c>
      <c r="D319" s="5" t="s">
        <v>2465</v>
      </c>
      <c r="E319" s="5" t="s">
        <v>2827</v>
      </c>
      <c r="F319" s="5" t="s">
        <v>2578</v>
      </c>
      <c r="G319" s="5" t="s">
        <v>1455</v>
      </c>
      <c r="H319" s="29" t="s">
        <v>2771</v>
      </c>
      <c r="I319" s="5">
        <v>1</v>
      </c>
      <c r="J319" s="4">
        <v>1</v>
      </c>
      <c r="K319" s="5" t="s">
        <v>55</v>
      </c>
      <c r="L319" s="5" t="s">
        <v>2773</v>
      </c>
      <c r="M319" s="4">
        <v>7</v>
      </c>
      <c r="N319" s="5" t="s">
        <v>1817</v>
      </c>
      <c r="O319" s="5" t="s">
        <v>2755</v>
      </c>
      <c r="P319" s="5" t="s">
        <v>2221</v>
      </c>
      <c r="Q319" s="6">
        <v>49</v>
      </c>
      <c r="R319" s="6">
        <v>15</v>
      </c>
      <c r="S319" s="6">
        <v>15</v>
      </c>
      <c r="T319" s="6">
        <v>15</v>
      </c>
      <c r="U319" s="6">
        <v>15</v>
      </c>
      <c r="V319" s="6">
        <v>60</v>
      </c>
      <c r="W319" s="6">
        <v>0</v>
      </c>
      <c r="X319" s="6">
        <v>27</v>
      </c>
      <c r="Y319" s="6">
        <v>19</v>
      </c>
      <c r="Z319" s="6">
        <v>17</v>
      </c>
      <c r="AA319" s="6">
        <v>63</v>
      </c>
      <c r="AB319" s="21">
        <f t="shared" si="32"/>
        <v>1.05</v>
      </c>
      <c r="AC319" s="23">
        <f t="shared" si="29"/>
        <v>1</v>
      </c>
      <c r="AD319" s="34">
        <v>1</v>
      </c>
      <c r="AE319" s="34">
        <v>100</v>
      </c>
      <c r="AF319" s="35" t="str">
        <f>REPT("|",Tabla13[[#This Row],[Columna2]])</f>
        <v>||||||||||||||||||||||||||||||||||||||||||||||||||||||||||||||||||||||||||||||||||||||||||||||||||||</v>
      </c>
      <c r="AG319" s="24" t="str">
        <f t="shared" si="30"/>
        <v>85% a 100%</v>
      </c>
      <c r="AH319" s="26" t="str">
        <f t="shared" si="31"/>
        <v>176000554000183</v>
      </c>
      <c r="AI319" s="6">
        <v>1539204.87</v>
      </c>
      <c r="AJ319" s="6">
        <v>798013.04</v>
      </c>
      <c r="AK319" s="21">
        <f t="shared" si="34"/>
        <v>0.51845797499328339</v>
      </c>
      <c r="AL319" s="33">
        <v>0.51845797499328339</v>
      </c>
      <c r="AM319" s="33">
        <f>+Tabla13[[#This Row],[Columna3]]*$AZ$4</f>
        <v>51.845797499328341</v>
      </c>
      <c r="AN319" s="36" t="str">
        <f>REPT("|",Tabla13[[#This Row],[Columna4]])</f>
        <v>|||||||||||||||||||||||||||||||||||||||||||||||||||</v>
      </c>
      <c r="AO319" s="26" t="str">
        <f t="shared" si="33"/>
        <v>0% a 69,99%</v>
      </c>
      <c r="AP319" s="6">
        <v>1539204.8699999999</v>
      </c>
      <c r="AQ319" s="6">
        <v>798013.03999999992</v>
      </c>
      <c r="AR319" s="5" t="s">
        <v>558</v>
      </c>
      <c r="AS319" s="5" t="s">
        <v>2130</v>
      </c>
      <c r="AT319" s="5" t="s">
        <v>747</v>
      </c>
      <c r="AU319" s="5" t="s">
        <v>1096</v>
      </c>
      <c r="AV319" s="5" t="s">
        <v>1537</v>
      </c>
      <c r="AW319" s="5" t="s">
        <v>1580</v>
      </c>
      <c r="AX319" s="7">
        <v>44586.634236111102</v>
      </c>
      <c r="AY319" s="10"/>
    </row>
    <row r="320" spans="1:51" s="1" customFormat="1" ht="50" customHeight="1">
      <c r="A320" s="9">
        <v>2021</v>
      </c>
      <c r="B320" s="5" t="s">
        <v>2117</v>
      </c>
      <c r="C320" s="5" t="s">
        <v>2782</v>
      </c>
      <c r="D320" s="5" t="s">
        <v>2465</v>
      </c>
      <c r="E320" s="5" t="s">
        <v>2827</v>
      </c>
      <c r="F320" s="5" t="s">
        <v>836</v>
      </c>
      <c r="G320" s="5" t="s">
        <v>2109</v>
      </c>
      <c r="H320" s="29" t="s">
        <v>2771</v>
      </c>
      <c r="I320" s="5">
        <v>1</v>
      </c>
      <c r="J320" s="4">
        <v>1</v>
      </c>
      <c r="K320" s="5" t="s">
        <v>55</v>
      </c>
      <c r="L320" s="5" t="s">
        <v>2773</v>
      </c>
      <c r="M320" s="4">
        <v>7</v>
      </c>
      <c r="N320" s="5" t="s">
        <v>1817</v>
      </c>
      <c r="O320" s="5" t="s">
        <v>843</v>
      </c>
      <c r="P320" s="5" t="s">
        <v>197</v>
      </c>
      <c r="Q320" s="6">
        <v>25</v>
      </c>
      <c r="R320" s="6">
        <v>7</v>
      </c>
      <c r="S320" s="6">
        <v>7</v>
      </c>
      <c r="T320" s="6">
        <v>7</v>
      </c>
      <c r="U320" s="6">
        <v>7</v>
      </c>
      <c r="V320" s="6">
        <v>28</v>
      </c>
      <c r="W320" s="6">
        <v>0</v>
      </c>
      <c r="X320" s="6">
        <v>16</v>
      </c>
      <c r="Y320" s="6">
        <v>0</v>
      </c>
      <c r="Z320" s="6">
        <v>0</v>
      </c>
      <c r="AA320" s="6">
        <v>16</v>
      </c>
      <c r="AB320" s="21">
        <f t="shared" si="32"/>
        <v>0.5714285714285714</v>
      </c>
      <c r="AC320" s="23">
        <f t="shared" si="29"/>
        <v>0.5714285714285714</v>
      </c>
      <c r="AD320" s="34">
        <v>0.5714285714285714</v>
      </c>
      <c r="AE320" s="34">
        <v>57.142857142857139</v>
      </c>
      <c r="AF320" s="35" t="str">
        <f>REPT("|",Tabla13[[#This Row],[Columna2]])</f>
        <v>|||||||||||||||||||||||||||||||||||||||||||||||||||||||||</v>
      </c>
      <c r="AG320" s="24" t="str">
        <f t="shared" si="30"/>
        <v>0% a 69,99%</v>
      </c>
      <c r="AH320" s="26" t="str">
        <f t="shared" si="31"/>
        <v>176000554000184</v>
      </c>
      <c r="AI320" s="6">
        <v>331079.78000000003</v>
      </c>
      <c r="AJ320" s="6">
        <v>93354.47</v>
      </c>
      <c r="AK320" s="21">
        <f t="shared" si="34"/>
        <v>0.28196971134872684</v>
      </c>
      <c r="AL320" s="33">
        <v>0.28196971134872684</v>
      </c>
      <c r="AM320" s="33">
        <f>+Tabla13[[#This Row],[Columna3]]*$AZ$4</f>
        <v>28.196971134872683</v>
      </c>
      <c r="AN320" s="36" t="str">
        <f>REPT("|",Tabla13[[#This Row],[Columna4]])</f>
        <v>||||||||||||||||||||||||||||</v>
      </c>
      <c r="AO320" s="26" t="str">
        <f t="shared" si="33"/>
        <v>0% a 69,99%</v>
      </c>
      <c r="AP320" s="6">
        <v>331079.77999999997</v>
      </c>
      <c r="AQ320" s="6">
        <v>93354.47</v>
      </c>
      <c r="AR320" s="5" t="s">
        <v>771</v>
      </c>
      <c r="AS320" s="5" t="s">
        <v>720</v>
      </c>
      <c r="AT320" s="5" t="s">
        <v>2436</v>
      </c>
      <c r="AU320" s="5" t="s">
        <v>1759</v>
      </c>
      <c r="AV320" s="5" t="s">
        <v>1537</v>
      </c>
      <c r="AW320" s="5" t="s">
        <v>1580</v>
      </c>
      <c r="AX320" s="7">
        <v>44588.462094907401</v>
      </c>
      <c r="AY320" s="11">
        <v>44588.460277777798</v>
      </c>
    </row>
    <row r="321" spans="1:51" s="1" customFormat="1" ht="50" customHeight="1">
      <c r="A321" s="9">
        <v>2021</v>
      </c>
      <c r="B321" s="5" t="s">
        <v>1770</v>
      </c>
      <c r="C321" s="5" t="s">
        <v>2782</v>
      </c>
      <c r="D321" s="5" t="s">
        <v>1386</v>
      </c>
      <c r="E321" s="5" t="s">
        <v>2835</v>
      </c>
      <c r="F321" s="5" t="s">
        <v>2219</v>
      </c>
      <c r="G321" s="5" t="s">
        <v>739</v>
      </c>
      <c r="H321" s="29" t="s">
        <v>2770</v>
      </c>
      <c r="I321" s="5">
        <v>3</v>
      </c>
      <c r="J321" s="4">
        <v>7</v>
      </c>
      <c r="K321" s="5" t="s">
        <v>2274</v>
      </c>
      <c r="L321" s="5" t="s">
        <v>2776</v>
      </c>
      <c r="M321" s="4">
        <v>14</v>
      </c>
      <c r="N321" s="5" t="s">
        <v>2573</v>
      </c>
      <c r="O321" s="5" t="s">
        <v>706</v>
      </c>
      <c r="P321" s="5" t="s">
        <v>314</v>
      </c>
      <c r="Q321" s="6">
        <v>90.9</v>
      </c>
      <c r="R321" s="6">
        <v>25</v>
      </c>
      <c r="S321" s="6">
        <v>25</v>
      </c>
      <c r="T321" s="6">
        <v>25</v>
      </c>
      <c r="U321" s="6">
        <v>25</v>
      </c>
      <c r="V321" s="6">
        <v>100</v>
      </c>
      <c r="W321" s="6">
        <v>15</v>
      </c>
      <c r="X321" s="6">
        <v>25</v>
      </c>
      <c r="Y321" s="6">
        <v>21.68</v>
      </c>
      <c r="Z321" s="6">
        <v>25</v>
      </c>
      <c r="AA321" s="6">
        <v>86.68</v>
      </c>
      <c r="AB321" s="21">
        <f t="shared" si="32"/>
        <v>0.86680000000000001</v>
      </c>
      <c r="AC321" s="23">
        <f t="shared" si="29"/>
        <v>0.86680000000000001</v>
      </c>
      <c r="AD321" s="34">
        <v>0.86680000000000001</v>
      </c>
      <c r="AE321" s="34">
        <v>86.68</v>
      </c>
      <c r="AF321" s="35" t="str">
        <f>REPT("|",Tabla13[[#This Row],[Columna2]])</f>
        <v>||||||||||||||||||||||||||||||||||||||||||||||||||||||||||||||||||||||||||||||||||||||</v>
      </c>
      <c r="AG321" s="24" t="str">
        <f t="shared" si="30"/>
        <v>85% a 100%</v>
      </c>
      <c r="AH321" s="26" t="str">
        <f t="shared" si="31"/>
        <v>096000251000101</v>
      </c>
      <c r="AI321" s="6">
        <v>55531088.719999999</v>
      </c>
      <c r="AJ321" s="6">
        <v>49723180.57</v>
      </c>
      <c r="AK321" s="21">
        <f t="shared" si="34"/>
        <v>0.89541159224727696</v>
      </c>
      <c r="AL321" s="33">
        <v>0.89541159224727696</v>
      </c>
      <c r="AM321" s="33">
        <f>+Tabla13[[#This Row],[Columna3]]*$AZ$4</f>
        <v>89.541159224727693</v>
      </c>
      <c r="AN321" s="36" t="str">
        <f>REPT("|",Tabla13[[#This Row],[Columna4]])</f>
        <v>|||||||||||||||||||||||||||||||||||||||||||||||||||||||||||||||||||||||||||||||||||||||||</v>
      </c>
      <c r="AO321" s="26" t="str">
        <f t="shared" si="33"/>
        <v>85% a 100%</v>
      </c>
      <c r="AP321" s="6">
        <v>55531088.719999991</v>
      </c>
      <c r="AQ321" s="6">
        <v>49723180.570000008</v>
      </c>
      <c r="AR321" s="5" t="s">
        <v>1055</v>
      </c>
      <c r="AS321" s="5" t="s">
        <v>1583</v>
      </c>
      <c r="AT321" s="5" t="s">
        <v>342</v>
      </c>
      <c r="AU321" s="5" t="s">
        <v>2568</v>
      </c>
      <c r="AV321" s="5" t="s">
        <v>2014</v>
      </c>
      <c r="AW321" s="5" t="s">
        <v>1301</v>
      </c>
      <c r="AX321" s="7">
        <v>44592.672442129602</v>
      </c>
      <c r="AY321" s="11">
        <v>44578.545138888898</v>
      </c>
    </row>
    <row r="322" spans="1:51" s="1" customFormat="1" ht="50" customHeight="1">
      <c r="A322" s="9">
        <v>2021</v>
      </c>
      <c r="B322" s="5" t="s">
        <v>1770</v>
      </c>
      <c r="C322" s="5" t="s">
        <v>2782</v>
      </c>
      <c r="D322" s="5" t="s">
        <v>1386</v>
      </c>
      <c r="E322" s="5" t="s">
        <v>2835</v>
      </c>
      <c r="F322" s="5" t="s">
        <v>1328</v>
      </c>
      <c r="G322" s="5" t="s">
        <v>312</v>
      </c>
      <c r="H322" s="29" t="s">
        <v>2771</v>
      </c>
      <c r="I322" s="5">
        <v>1</v>
      </c>
      <c r="J322" s="4">
        <v>1</v>
      </c>
      <c r="K322" s="5" t="s">
        <v>55</v>
      </c>
      <c r="L322" s="5" t="s">
        <v>2773</v>
      </c>
      <c r="M322" s="4">
        <v>7</v>
      </c>
      <c r="N322" s="5" t="s">
        <v>1817</v>
      </c>
      <c r="O322" s="5" t="s">
        <v>138</v>
      </c>
      <c r="P322" s="5" t="s">
        <v>935</v>
      </c>
      <c r="Q322" s="6">
        <v>5000</v>
      </c>
      <c r="R322" s="6">
        <v>0</v>
      </c>
      <c r="S322" s="6">
        <v>2500</v>
      </c>
      <c r="T322" s="6">
        <v>0</v>
      </c>
      <c r="U322" s="6">
        <v>2500</v>
      </c>
      <c r="V322" s="6">
        <v>5000</v>
      </c>
      <c r="W322" s="6">
        <v>0</v>
      </c>
      <c r="X322" s="6">
        <v>3276</v>
      </c>
      <c r="Y322" s="6">
        <v>0</v>
      </c>
      <c r="Z322" s="6">
        <v>1724</v>
      </c>
      <c r="AA322" s="6">
        <v>5000</v>
      </c>
      <c r="AB322" s="21">
        <f t="shared" si="32"/>
        <v>1</v>
      </c>
      <c r="AC322" s="23">
        <f t="shared" si="29"/>
        <v>1</v>
      </c>
      <c r="AD322" s="34">
        <v>1</v>
      </c>
      <c r="AE322" s="34">
        <v>100</v>
      </c>
      <c r="AF322" s="35" t="str">
        <f>REPT("|",Tabla13[[#This Row],[Columna2]])</f>
        <v>||||||||||||||||||||||||||||||||||||||||||||||||||||||||||||||||||||||||||||||||||||||||||||||||||||</v>
      </c>
      <c r="AG322" s="24" t="str">
        <f t="shared" si="30"/>
        <v>85% a 100%</v>
      </c>
      <c r="AH322" s="26" t="str">
        <f t="shared" si="31"/>
        <v>096000251000182</v>
      </c>
      <c r="AI322" s="6">
        <v>74487544.530000001</v>
      </c>
      <c r="AJ322" s="6">
        <v>73519643.900000006</v>
      </c>
      <c r="AK322" s="21">
        <f t="shared" si="34"/>
        <v>0.98700587277903662</v>
      </c>
      <c r="AL322" s="33">
        <v>0.98700587277903662</v>
      </c>
      <c r="AM322" s="33">
        <f>+Tabla13[[#This Row],[Columna3]]*$AZ$4</f>
        <v>98.700587277903665</v>
      </c>
      <c r="AN322" s="36" t="str">
        <f>REPT("|",Tabla13[[#This Row],[Columna4]])</f>
        <v>||||||||||||||||||||||||||||||||||||||||||||||||||||||||||||||||||||||||||||||||||||||||||||||||||</v>
      </c>
      <c r="AO322" s="26" t="str">
        <f t="shared" si="33"/>
        <v>85% a 100%</v>
      </c>
      <c r="AP322" s="6">
        <v>74487544.530000001</v>
      </c>
      <c r="AQ322" s="6">
        <v>73519643.900000006</v>
      </c>
      <c r="AR322" s="5" t="s">
        <v>1627</v>
      </c>
      <c r="AS322" s="5" t="s">
        <v>1416</v>
      </c>
      <c r="AT322" s="5" t="s">
        <v>1627</v>
      </c>
      <c r="AU322" s="5" t="s">
        <v>2660</v>
      </c>
      <c r="AV322" s="5" t="s">
        <v>2014</v>
      </c>
      <c r="AW322" s="5" t="s">
        <v>1301</v>
      </c>
      <c r="AX322" s="7">
        <v>44590.426041666702</v>
      </c>
      <c r="AY322" s="11">
        <v>44578.545266203699</v>
      </c>
    </row>
    <row r="323" spans="1:51" s="1" customFormat="1" ht="50" customHeight="1">
      <c r="A323" s="9">
        <v>2021</v>
      </c>
      <c r="B323" s="5" t="s">
        <v>1770</v>
      </c>
      <c r="C323" s="5" t="s">
        <v>2782</v>
      </c>
      <c r="D323" s="5" t="s">
        <v>1386</v>
      </c>
      <c r="E323" s="5" t="s">
        <v>2835</v>
      </c>
      <c r="F323" s="5" t="s">
        <v>2578</v>
      </c>
      <c r="G323" s="5" t="s">
        <v>1455</v>
      </c>
      <c r="H323" s="29" t="s">
        <v>2771</v>
      </c>
      <c r="I323" s="5">
        <v>2</v>
      </c>
      <c r="J323" s="4">
        <v>5</v>
      </c>
      <c r="K323" s="5" t="s">
        <v>2602</v>
      </c>
      <c r="L323" s="5" t="s">
        <v>2773</v>
      </c>
      <c r="M323" s="4">
        <v>7</v>
      </c>
      <c r="N323" s="5" t="s">
        <v>1817</v>
      </c>
      <c r="O323" s="5" t="s">
        <v>393</v>
      </c>
      <c r="P323" s="5" t="s">
        <v>935</v>
      </c>
      <c r="Q323" s="6">
        <v>166</v>
      </c>
      <c r="R323" s="6">
        <v>0</v>
      </c>
      <c r="S323" s="6">
        <v>45</v>
      </c>
      <c r="T323" s="6">
        <v>0</v>
      </c>
      <c r="U323" s="6">
        <v>45</v>
      </c>
      <c r="V323" s="6">
        <v>90</v>
      </c>
      <c r="W323" s="6">
        <v>0</v>
      </c>
      <c r="X323" s="6">
        <v>45</v>
      </c>
      <c r="Y323" s="6">
        <v>0</v>
      </c>
      <c r="Z323" s="6">
        <v>45</v>
      </c>
      <c r="AA323" s="6">
        <v>90</v>
      </c>
      <c r="AB323" s="21">
        <f t="shared" si="32"/>
        <v>1</v>
      </c>
      <c r="AC323" s="23">
        <f t="shared" si="29"/>
        <v>1</v>
      </c>
      <c r="AD323" s="34">
        <v>1</v>
      </c>
      <c r="AE323" s="34">
        <v>100</v>
      </c>
      <c r="AF323" s="35" t="str">
        <f>REPT("|",Tabla13[[#This Row],[Columna2]])</f>
        <v>||||||||||||||||||||||||||||||||||||||||||||||||||||||||||||||||||||||||||||||||||||||||||||||||||||</v>
      </c>
      <c r="AG323" s="24" t="str">
        <f t="shared" si="30"/>
        <v>85% a 100%</v>
      </c>
      <c r="AH323" s="26" t="str">
        <f t="shared" si="31"/>
        <v>096000251000183</v>
      </c>
      <c r="AI323" s="6">
        <v>6005389.0099999998</v>
      </c>
      <c r="AJ323" s="6">
        <v>1919054.46</v>
      </c>
      <c r="AK323" s="21">
        <f t="shared" si="34"/>
        <v>0.31955539546304929</v>
      </c>
      <c r="AL323" s="33">
        <v>0.31955539546304929</v>
      </c>
      <c r="AM323" s="33">
        <f>+Tabla13[[#This Row],[Columna3]]*$AZ$4</f>
        <v>31.95553954630493</v>
      </c>
      <c r="AN323" s="36" t="str">
        <f>REPT("|",Tabla13[[#This Row],[Columna4]])</f>
        <v>|||||||||||||||||||||||||||||||</v>
      </c>
      <c r="AO323" s="26" t="str">
        <f t="shared" si="33"/>
        <v>0% a 69,99%</v>
      </c>
      <c r="AP323" s="6">
        <v>6005389.0099999998</v>
      </c>
      <c r="AQ323" s="6">
        <v>1919054.46</v>
      </c>
      <c r="AR323" s="5" t="s">
        <v>2112</v>
      </c>
      <c r="AS323" s="5" t="s">
        <v>518</v>
      </c>
      <c r="AT323" s="5" t="s">
        <v>2112</v>
      </c>
      <c r="AU323" s="5" t="s">
        <v>793</v>
      </c>
      <c r="AV323" s="5" t="s">
        <v>2014</v>
      </c>
      <c r="AW323" s="5" t="s">
        <v>1301</v>
      </c>
      <c r="AX323" s="7">
        <v>44590.426296296297</v>
      </c>
      <c r="AY323" s="10"/>
    </row>
    <row r="324" spans="1:51" s="1" customFormat="1" ht="50" customHeight="1">
      <c r="A324" s="9">
        <v>2021</v>
      </c>
      <c r="B324" s="5" t="s">
        <v>1770</v>
      </c>
      <c r="C324" s="5" t="s">
        <v>2782</v>
      </c>
      <c r="D324" s="5" t="s">
        <v>1386</v>
      </c>
      <c r="E324" s="5" t="s">
        <v>2835</v>
      </c>
      <c r="F324" s="5" t="s">
        <v>836</v>
      </c>
      <c r="G324" s="5" t="s">
        <v>2109</v>
      </c>
      <c r="H324" s="29" t="s">
        <v>2771</v>
      </c>
      <c r="I324" s="5">
        <v>2</v>
      </c>
      <c r="J324" s="4">
        <v>5</v>
      </c>
      <c r="K324" s="5" t="s">
        <v>2602</v>
      </c>
      <c r="L324" s="5" t="s">
        <v>2773</v>
      </c>
      <c r="M324" s="4">
        <v>7</v>
      </c>
      <c r="N324" s="5" t="s">
        <v>1817</v>
      </c>
      <c r="O324" s="5" t="s">
        <v>501</v>
      </c>
      <c r="P324" s="5" t="s">
        <v>365</v>
      </c>
      <c r="Q324" s="6">
        <v>8</v>
      </c>
      <c r="R324" s="6">
        <v>0</v>
      </c>
      <c r="S324" s="6">
        <v>12</v>
      </c>
      <c r="T324" s="6">
        <v>0</v>
      </c>
      <c r="U324" s="6">
        <v>12</v>
      </c>
      <c r="V324" s="6">
        <v>24</v>
      </c>
      <c r="W324" s="6">
        <v>0</v>
      </c>
      <c r="X324" s="6">
        <v>15</v>
      </c>
      <c r="Y324" s="6">
        <v>0</v>
      </c>
      <c r="Z324" s="6">
        <v>12</v>
      </c>
      <c r="AA324" s="6">
        <v>27</v>
      </c>
      <c r="AB324" s="21">
        <f t="shared" si="32"/>
        <v>1.125</v>
      </c>
      <c r="AC324" s="23">
        <f t="shared" ref="AC324:AC387" si="35">IF(AB324&gt;=100%,1,AB324)</f>
        <v>1</v>
      </c>
      <c r="AD324" s="34">
        <v>1</v>
      </c>
      <c r="AE324" s="34">
        <v>100</v>
      </c>
      <c r="AF324" s="35" t="str">
        <f>REPT("|",Tabla13[[#This Row],[Columna2]])</f>
        <v>||||||||||||||||||||||||||||||||||||||||||||||||||||||||||||||||||||||||||||||||||||||||||||||||||||</v>
      </c>
      <c r="AG324" s="24" t="str">
        <f t="shared" ref="AG324:AG387" si="36">IF(AB324&gt;=85%,"85% a 100%",IF(AND(AB324&gt;=70%,AB324&lt;85%),"70% a 84,99%","0% a 69,99%"))</f>
        <v>85% a 100%</v>
      </c>
      <c r="AH324" s="26" t="str">
        <f t="shared" ref="AH324:AH387" si="37">CONCATENATE(B324,F324)</f>
        <v>096000251000184</v>
      </c>
      <c r="AI324" s="6">
        <v>473523.27</v>
      </c>
      <c r="AJ324" s="6">
        <v>462134.94</v>
      </c>
      <c r="AK324" s="21">
        <f t="shared" si="34"/>
        <v>0.97594979862341291</v>
      </c>
      <c r="AL324" s="33">
        <v>0.97594979862341291</v>
      </c>
      <c r="AM324" s="33">
        <f>+Tabla13[[#This Row],[Columna3]]*$AZ$4</f>
        <v>97.59497986234129</v>
      </c>
      <c r="AN324" s="36" t="str">
        <f>REPT("|",Tabla13[[#This Row],[Columna4]])</f>
        <v>|||||||||||||||||||||||||||||||||||||||||||||||||||||||||||||||||||||||||||||||||||||||||||||||||</v>
      </c>
      <c r="AO324" s="26" t="str">
        <f t="shared" si="33"/>
        <v>85% a 100%</v>
      </c>
      <c r="AP324" s="6">
        <v>473523.27</v>
      </c>
      <c r="AQ324" s="6">
        <v>462134.94</v>
      </c>
      <c r="AR324" s="5" t="s">
        <v>2112</v>
      </c>
      <c r="AS324" s="5" t="s">
        <v>1576</v>
      </c>
      <c r="AT324" s="5" t="s">
        <v>2112</v>
      </c>
      <c r="AU324" s="5" t="s">
        <v>449</v>
      </c>
      <c r="AV324" s="5" t="s">
        <v>2014</v>
      </c>
      <c r="AW324" s="5" t="s">
        <v>1301</v>
      </c>
      <c r="AX324" s="7">
        <v>44586.581759259301</v>
      </c>
      <c r="AY324" s="10"/>
    </row>
    <row r="325" spans="1:51" s="1" customFormat="1" ht="50" customHeight="1">
      <c r="A325" s="9">
        <v>2021</v>
      </c>
      <c r="B325" s="5" t="s">
        <v>1527</v>
      </c>
      <c r="C325" s="5" t="s">
        <v>2782</v>
      </c>
      <c r="D325" s="5" t="s">
        <v>1904</v>
      </c>
      <c r="E325" s="5" t="s">
        <v>2836</v>
      </c>
      <c r="F325" s="5" t="s">
        <v>2219</v>
      </c>
      <c r="G325" s="5" t="s">
        <v>739</v>
      </c>
      <c r="H325" s="29" t="s">
        <v>2770</v>
      </c>
      <c r="I325" s="5">
        <v>3</v>
      </c>
      <c r="J325" s="4">
        <v>7</v>
      </c>
      <c r="K325" s="5" t="s">
        <v>2274</v>
      </c>
      <c r="L325" s="5" t="s">
        <v>2776</v>
      </c>
      <c r="M325" s="4">
        <v>14</v>
      </c>
      <c r="N325" s="5" t="s">
        <v>2573</v>
      </c>
      <c r="O325" s="5" t="s">
        <v>706</v>
      </c>
      <c r="P325" s="5" t="s">
        <v>314</v>
      </c>
      <c r="Q325" s="6">
        <v>100</v>
      </c>
      <c r="R325" s="6">
        <v>25</v>
      </c>
      <c r="S325" s="6">
        <v>25</v>
      </c>
      <c r="T325" s="6">
        <v>25</v>
      </c>
      <c r="U325" s="6">
        <v>25</v>
      </c>
      <c r="V325" s="6">
        <v>100</v>
      </c>
      <c r="W325" s="6">
        <v>25</v>
      </c>
      <c r="X325" s="6">
        <v>25</v>
      </c>
      <c r="Y325" s="6">
        <v>25</v>
      </c>
      <c r="Z325" s="6">
        <v>25</v>
      </c>
      <c r="AA325" s="6">
        <v>100</v>
      </c>
      <c r="AB325" s="21">
        <f t="shared" si="32"/>
        <v>1</v>
      </c>
      <c r="AC325" s="23">
        <f t="shared" si="35"/>
        <v>1</v>
      </c>
      <c r="AD325" s="34">
        <v>1</v>
      </c>
      <c r="AE325" s="34">
        <v>100</v>
      </c>
      <c r="AF325" s="35" t="str">
        <f>REPT("|",Tabla13[[#This Row],[Columna2]])</f>
        <v>||||||||||||||||||||||||||||||||||||||||||||||||||||||||||||||||||||||||||||||||||||||||||||||||||||</v>
      </c>
      <c r="AG325" s="24" t="str">
        <f t="shared" si="36"/>
        <v>85% a 100%</v>
      </c>
      <c r="AH325" s="26" t="str">
        <f t="shared" si="37"/>
        <v>176817682000101</v>
      </c>
      <c r="AI325" s="6">
        <v>4543753.21</v>
      </c>
      <c r="AJ325" s="6">
        <v>4012927.71</v>
      </c>
      <c r="AK325" s="21">
        <f t="shared" si="34"/>
        <v>0.88317466300067826</v>
      </c>
      <c r="AL325" s="33">
        <v>0.88317466300067826</v>
      </c>
      <c r="AM325" s="33">
        <f>+Tabla13[[#This Row],[Columna3]]*$AZ$4</f>
        <v>88.317466300067821</v>
      </c>
      <c r="AN325" s="36" t="str">
        <f>REPT("|",Tabla13[[#This Row],[Columna4]])</f>
        <v>||||||||||||||||||||||||||||||||||||||||||||||||||||||||||||||||||||||||||||||||||||||||</v>
      </c>
      <c r="AO325" s="26" t="str">
        <f t="shared" si="33"/>
        <v>85% a 100%</v>
      </c>
      <c r="AP325" s="6">
        <v>4543753.21</v>
      </c>
      <c r="AQ325" s="6">
        <v>4012927.7100000004</v>
      </c>
      <c r="AR325" s="5" t="s">
        <v>2141</v>
      </c>
      <c r="AS325" s="5" t="s">
        <v>907</v>
      </c>
      <c r="AT325" s="5" t="s">
        <v>349</v>
      </c>
      <c r="AU325" s="5" t="s">
        <v>348</v>
      </c>
      <c r="AV325" s="5" t="s">
        <v>1858</v>
      </c>
      <c r="AW325" s="5" t="s">
        <v>1407</v>
      </c>
      <c r="AX325" s="7">
        <v>44589.623854166697</v>
      </c>
      <c r="AY325" s="10"/>
    </row>
    <row r="326" spans="1:51" s="1" customFormat="1" ht="50" customHeight="1">
      <c r="A326" s="9">
        <v>2021</v>
      </c>
      <c r="B326" s="5" t="s">
        <v>1527</v>
      </c>
      <c r="C326" s="5" t="s">
        <v>2782</v>
      </c>
      <c r="D326" s="5" t="s">
        <v>1904</v>
      </c>
      <c r="E326" s="5" t="s">
        <v>2836</v>
      </c>
      <c r="F326" s="5" t="s">
        <v>1328</v>
      </c>
      <c r="G326" s="5" t="s">
        <v>312</v>
      </c>
      <c r="H326" s="29" t="s">
        <v>2771</v>
      </c>
      <c r="I326" s="5">
        <v>1</v>
      </c>
      <c r="J326" s="4">
        <v>1</v>
      </c>
      <c r="K326" s="5" t="s">
        <v>55</v>
      </c>
      <c r="L326" s="5" t="s">
        <v>2773</v>
      </c>
      <c r="M326" s="4">
        <v>7</v>
      </c>
      <c r="N326" s="5" t="s">
        <v>1817</v>
      </c>
      <c r="O326" s="5" t="s">
        <v>138</v>
      </c>
      <c r="P326" s="5" t="s">
        <v>227</v>
      </c>
      <c r="Q326" s="6">
        <v>247</v>
      </c>
      <c r="R326" s="6">
        <v>0</v>
      </c>
      <c r="S326" s="6">
        <v>71</v>
      </c>
      <c r="T326" s="6">
        <v>0</v>
      </c>
      <c r="U326" s="6">
        <v>48</v>
      </c>
      <c r="V326" s="6">
        <v>119</v>
      </c>
      <c r="W326" s="6">
        <v>0</v>
      </c>
      <c r="X326" s="6">
        <v>78</v>
      </c>
      <c r="Y326" s="6">
        <v>41</v>
      </c>
      <c r="Z326" s="6">
        <v>29</v>
      </c>
      <c r="AA326" s="6">
        <v>148</v>
      </c>
      <c r="AB326" s="21">
        <f t="shared" si="32"/>
        <v>1.2436974789915967</v>
      </c>
      <c r="AC326" s="23">
        <f t="shared" si="35"/>
        <v>1</v>
      </c>
      <c r="AD326" s="34">
        <v>1</v>
      </c>
      <c r="AE326" s="34">
        <v>100</v>
      </c>
      <c r="AF326" s="35" t="str">
        <f>REPT("|",Tabla13[[#This Row],[Columna2]])</f>
        <v>||||||||||||||||||||||||||||||||||||||||||||||||||||||||||||||||||||||||||||||||||||||||||||||||||||</v>
      </c>
      <c r="AG326" s="24" t="str">
        <f t="shared" si="36"/>
        <v>85% a 100%</v>
      </c>
      <c r="AH326" s="26" t="str">
        <f t="shared" si="37"/>
        <v>176817682000182</v>
      </c>
      <c r="AI326" s="6">
        <v>7090104.6699999999</v>
      </c>
      <c r="AJ326" s="6">
        <v>6008268.0499999998</v>
      </c>
      <c r="AK326" s="21">
        <f t="shared" si="34"/>
        <v>0.84741598744267899</v>
      </c>
      <c r="AL326" s="33">
        <v>0.84741598744267899</v>
      </c>
      <c r="AM326" s="33">
        <f>+Tabla13[[#This Row],[Columna3]]*$AZ$4</f>
        <v>84.741598744267904</v>
      </c>
      <c r="AN326" s="36" t="str">
        <f>REPT("|",Tabla13[[#This Row],[Columna4]])</f>
        <v>||||||||||||||||||||||||||||||||||||||||||||||||||||||||||||||||||||||||||||||||||||</v>
      </c>
      <c r="AO326" s="26" t="str">
        <f t="shared" si="33"/>
        <v>70% a 84,99%</v>
      </c>
      <c r="AP326" s="6">
        <v>7090104.669999999</v>
      </c>
      <c r="AQ326" s="6">
        <v>6008268.0499999989</v>
      </c>
      <c r="AR326" s="5" t="s">
        <v>1447</v>
      </c>
      <c r="AS326" s="5" t="s">
        <v>1415</v>
      </c>
      <c r="AT326" s="5" t="s">
        <v>562</v>
      </c>
      <c r="AU326" s="5" t="s">
        <v>872</v>
      </c>
      <c r="AV326" s="5" t="s">
        <v>1858</v>
      </c>
      <c r="AW326" s="5" t="s">
        <v>1407</v>
      </c>
      <c r="AX326" s="7">
        <v>44589.627060185201</v>
      </c>
      <c r="AY326" s="10"/>
    </row>
    <row r="327" spans="1:51" s="1" customFormat="1" ht="50" customHeight="1">
      <c r="A327" s="9">
        <v>2021</v>
      </c>
      <c r="B327" s="5" t="s">
        <v>1527</v>
      </c>
      <c r="C327" s="5" t="s">
        <v>2782</v>
      </c>
      <c r="D327" s="5" t="s">
        <v>1904</v>
      </c>
      <c r="E327" s="5" t="s">
        <v>2836</v>
      </c>
      <c r="F327" s="5" t="s">
        <v>836</v>
      </c>
      <c r="G327" s="5" t="s">
        <v>2109</v>
      </c>
      <c r="H327" s="29" t="s">
        <v>2771</v>
      </c>
      <c r="I327" s="5">
        <v>1</v>
      </c>
      <c r="J327" s="4">
        <v>1</v>
      </c>
      <c r="K327" s="5" t="s">
        <v>55</v>
      </c>
      <c r="L327" s="5" t="s">
        <v>2773</v>
      </c>
      <c r="M327" s="4">
        <v>7</v>
      </c>
      <c r="N327" s="5" t="s">
        <v>1817</v>
      </c>
      <c r="O327" s="5" t="s">
        <v>770</v>
      </c>
      <c r="P327" s="5" t="s">
        <v>227</v>
      </c>
      <c r="Q327" s="6">
        <v>9</v>
      </c>
      <c r="R327" s="6">
        <v>0</v>
      </c>
      <c r="S327" s="6">
        <v>1</v>
      </c>
      <c r="T327" s="6">
        <v>0</v>
      </c>
      <c r="U327" s="6">
        <v>2</v>
      </c>
      <c r="V327" s="6">
        <v>3</v>
      </c>
      <c r="W327" s="6">
        <v>1</v>
      </c>
      <c r="X327" s="6">
        <v>2</v>
      </c>
      <c r="Y327" s="6">
        <v>0</v>
      </c>
      <c r="Z327" s="6">
        <v>0</v>
      </c>
      <c r="AA327" s="6">
        <v>3</v>
      </c>
      <c r="AB327" s="21">
        <f t="shared" si="32"/>
        <v>1</v>
      </c>
      <c r="AC327" s="23">
        <f t="shared" si="35"/>
        <v>1</v>
      </c>
      <c r="AD327" s="34">
        <v>1</v>
      </c>
      <c r="AE327" s="34">
        <v>100</v>
      </c>
      <c r="AF327" s="35" t="str">
        <f>REPT("|",Tabla13[[#This Row],[Columna2]])</f>
        <v>||||||||||||||||||||||||||||||||||||||||||||||||||||||||||||||||||||||||||||||||||||||||||||||||||||</v>
      </c>
      <c r="AG327" s="24" t="str">
        <f t="shared" si="36"/>
        <v>85% a 100%</v>
      </c>
      <c r="AH327" s="26" t="str">
        <f t="shared" si="37"/>
        <v>176817682000184</v>
      </c>
      <c r="AI327" s="6">
        <v>32998.720000000001</v>
      </c>
      <c r="AJ327" s="6">
        <v>1832.21</v>
      </c>
      <c r="AK327" s="21">
        <f t="shared" si="34"/>
        <v>5.5523668796850299E-2</v>
      </c>
      <c r="AL327" s="33">
        <v>5.5523668796850299E-2</v>
      </c>
      <c r="AM327" s="33">
        <f>+Tabla13[[#This Row],[Columna3]]*$AZ$4</f>
        <v>5.5523668796850298</v>
      </c>
      <c r="AN327" s="36" t="str">
        <f>REPT("|",Tabla13[[#This Row],[Columna4]])</f>
        <v>|||||</v>
      </c>
      <c r="AO327" s="26" t="str">
        <f t="shared" si="33"/>
        <v>0% a 69,99%</v>
      </c>
      <c r="AP327" s="6">
        <v>32998.720000000001</v>
      </c>
      <c r="AQ327" s="6">
        <v>1832.21</v>
      </c>
      <c r="AR327" s="5" t="s">
        <v>974</v>
      </c>
      <c r="AS327" s="5" t="s">
        <v>2604</v>
      </c>
      <c r="AT327" s="5" t="s">
        <v>2420</v>
      </c>
      <c r="AU327" s="5" t="s">
        <v>781</v>
      </c>
      <c r="AV327" s="5" t="s">
        <v>1858</v>
      </c>
      <c r="AW327" s="5" t="s">
        <v>1407</v>
      </c>
      <c r="AX327" s="7">
        <v>44589.632395833301</v>
      </c>
      <c r="AY327" s="10"/>
    </row>
    <row r="328" spans="1:51" s="1" customFormat="1" ht="50" customHeight="1">
      <c r="A328" s="9">
        <v>2021</v>
      </c>
      <c r="B328" s="5" t="s">
        <v>413</v>
      </c>
      <c r="C328" s="5" t="s">
        <v>2782</v>
      </c>
      <c r="D328" s="5" t="s">
        <v>2070</v>
      </c>
      <c r="E328" s="5" t="s">
        <v>2835</v>
      </c>
      <c r="F328" s="5" t="s">
        <v>2219</v>
      </c>
      <c r="G328" s="5" t="s">
        <v>739</v>
      </c>
      <c r="H328" s="29" t="s">
        <v>2770</v>
      </c>
      <c r="I328" s="5">
        <v>3</v>
      </c>
      <c r="J328" s="4">
        <v>7</v>
      </c>
      <c r="K328" s="5" t="s">
        <v>2274</v>
      </c>
      <c r="L328" s="5" t="s">
        <v>2776</v>
      </c>
      <c r="M328" s="4">
        <v>14</v>
      </c>
      <c r="N328" s="5" t="s">
        <v>2573</v>
      </c>
      <c r="O328" s="5" t="s">
        <v>719</v>
      </c>
      <c r="P328" s="5" t="s">
        <v>307</v>
      </c>
      <c r="Q328" s="6">
        <v>0</v>
      </c>
      <c r="R328" s="6">
        <v>0.25</v>
      </c>
      <c r="S328" s="6">
        <v>0.25</v>
      </c>
      <c r="T328" s="6">
        <v>0.25</v>
      </c>
      <c r="U328" s="6">
        <v>0.25</v>
      </c>
      <c r="V328" s="6">
        <v>1</v>
      </c>
      <c r="W328" s="6">
        <v>0.25</v>
      </c>
      <c r="X328" s="6">
        <v>0.18</v>
      </c>
      <c r="Y328" s="6">
        <v>0.35</v>
      </c>
      <c r="Z328" s="6">
        <v>0.22</v>
      </c>
      <c r="AA328" s="6">
        <v>1</v>
      </c>
      <c r="AB328" s="21">
        <f t="shared" si="32"/>
        <v>1</v>
      </c>
      <c r="AC328" s="23">
        <f t="shared" si="35"/>
        <v>1</v>
      </c>
      <c r="AD328" s="34">
        <v>1</v>
      </c>
      <c r="AE328" s="34">
        <v>100</v>
      </c>
      <c r="AF328" s="35" t="str">
        <f>REPT("|",Tabla13[[#This Row],[Columna2]])</f>
        <v>||||||||||||||||||||||||||||||||||||||||||||||||||||||||||||||||||||||||||||||||||||||||||||||||||||</v>
      </c>
      <c r="AG328" s="24" t="str">
        <f t="shared" si="36"/>
        <v>85% a 100%</v>
      </c>
      <c r="AH328" s="26" t="str">
        <f t="shared" si="37"/>
        <v>096860412000101</v>
      </c>
      <c r="AI328" s="6">
        <v>4472984.6900000004</v>
      </c>
      <c r="AJ328" s="6">
        <v>3403022.91</v>
      </c>
      <c r="AK328" s="21">
        <f t="shared" si="34"/>
        <v>0.76079466974433119</v>
      </c>
      <c r="AL328" s="33">
        <v>0.76079466974433119</v>
      </c>
      <c r="AM328" s="33">
        <f>+Tabla13[[#This Row],[Columna3]]*$AZ$4</f>
        <v>76.079466974433117</v>
      </c>
      <c r="AN328" s="36" t="str">
        <f>REPT("|",Tabla13[[#This Row],[Columna4]])</f>
        <v>||||||||||||||||||||||||||||||||||||||||||||||||||||||||||||||||||||||||||||</v>
      </c>
      <c r="AO328" s="26" t="str">
        <f t="shared" si="33"/>
        <v>70% a 84,99%</v>
      </c>
      <c r="AP328" s="6">
        <v>4434557.3499999996</v>
      </c>
      <c r="AQ328" s="6">
        <v>3403022.9100000006</v>
      </c>
      <c r="AR328" s="5" t="s">
        <v>1497</v>
      </c>
      <c r="AS328" s="5" t="s">
        <v>1497</v>
      </c>
      <c r="AT328" s="5" t="s">
        <v>530</v>
      </c>
      <c r="AU328" s="5" t="s">
        <v>2557</v>
      </c>
      <c r="AV328" s="5" t="s">
        <v>2720</v>
      </c>
      <c r="AW328" s="5" t="s">
        <v>994</v>
      </c>
      <c r="AX328" s="7">
        <v>44591.9948842593</v>
      </c>
      <c r="AY328" s="11">
        <v>44591.993506944404</v>
      </c>
    </row>
    <row r="329" spans="1:51" s="1" customFormat="1" ht="50" customHeight="1">
      <c r="A329" s="9">
        <v>2021</v>
      </c>
      <c r="B329" s="5" t="s">
        <v>413</v>
      </c>
      <c r="C329" s="5" t="s">
        <v>2782</v>
      </c>
      <c r="D329" s="5" t="s">
        <v>2070</v>
      </c>
      <c r="E329" s="5" t="s">
        <v>2835</v>
      </c>
      <c r="F329" s="5" t="s">
        <v>1328</v>
      </c>
      <c r="G329" s="5" t="s">
        <v>312</v>
      </c>
      <c r="H329" s="29" t="s">
        <v>2771</v>
      </c>
      <c r="I329" s="5">
        <v>1</v>
      </c>
      <c r="J329" s="4">
        <v>1</v>
      </c>
      <c r="K329" s="5" t="s">
        <v>55</v>
      </c>
      <c r="L329" s="5" t="s">
        <v>2773</v>
      </c>
      <c r="M329" s="4">
        <v>7</v>
      </c>
      <c r="N329" s="5" t="s">
        <v>1817</v>
      </c>
      <c r="O329" s="5" t="s">
        <v>9</v>
      </c>
      <c r="P329" s="5" t="s">
        <v>1559</v>
      </c>
      <c r="Q329" s="6">
        <v>0</v>
      </c>
      <c r="R329" s="6">
        <v>1700</v>
      </c>
      <c r="S329" s="6">
        <v>120</v>
      </c>
      <c r="T329" s="6">
        <v>0</v>
      </c>
      <c r="U329" s="6">
        <v>50</v>
      </c>
      <c r="V329" s="6">
        <v>1870</v>
      </c>
      <c r="W329" s="6">
        <v>1700</v>
      </c>
      <c r="X329" s="6">
        <v>90</v>
      </c>
      <c r="Y329" s="6">
        <v>0</v>
      </c>
      <c r="Z329" s="6">
        <v>167</v>
      </c>
      <c r="AA329" s="6">
        <v>1957</v>
      </c>
      <c r="AB329" s="21">
        <f t="shared" si="32"/>
        <v>1.0465240641711231</v>
      </c>
      <c r="AC329" s="23">
        <f t="shared" si="35"/>
        <v>1</v>
      </c>
      <c r="AD329" s="34">
        <v>1</v>
      </c>
      <c r="AE329" s="34">
        <v>100</v>
      </c>
      <c r="AF329" s="35" t="str">
        <f>REPT("|",Tabla13[[#This Row],[Columna2]])</f>
        <v>||||||||||||||||||||||||||||||||||||||||||||||||||||||||||||||||||||||||||||||||||||||||||||||||||||</v>
      </c>
      <c r="AG329" s="24" t="str">
        <f t="shared" si="36"/>
        <v>85% a 100%</v>
      </c>
      <c r="AH329" s="26" t="str">
        <f t="shared" si="37"/>
        <v>096860412000182</v>
      </c>
      <c r="AI329" s="6">
        <v>4367859</v>
      </c>
      <c r="AJ329" s="6">
        <v>4199456.6500000004</v>
      </c>
      <c r="AK329" s="21">
        <f t="shared" si="34"/>
        <v>0.96144510388270321</v>
      </c>
      <c r="AL329" s="33">
        <v>0.96144510388270321</v>
      </c>
      <c r="AM329" s="33">
        <f>+Tabla13[[#This Row],[Columna3]]*$AZ$4</f>
        <v>96.144510388270319</v>
      </c>
      <c r="AN329" s="36" t="str">
        <f>REPT("|",Tabla13[[#This Row],[Columna4]])</f>
        <v>||||||||||||||||||||||||||||||||||||||||||||||||||||||||||||||||||||||||||||||||||||||||||||||||</v>
      </c>
      <c r="AO329" s="26" t="str">
        <f t="shared" si="33"/>
        <v>85% a 100%</v>
      </c>
      <c r="AP329" s="6">
        <v>4367859</v>
      </c>
      <c r="AQ329" s="6">
        <v>4199456.6500000004</v>
      </c>
      <c r="AR329" s="5" t="s">
        <v>2476</v>
      </c>
      <c r="AS329" s="5" t="s">
        <v>2476</v>
      </c>
      <c r="AT329" s="5" t="s">
        <v>1754</v>
      </c>
      <c r="AU329" s="5" t="s">
        <v>1145</v>
      </c>
      <c r="AV329" s="5" t="s">
        <v>2720</v>
      </c>
      <c r="AW329" s="5" t="s">
        <v>994</v>
      </c>
      <c r="AX329" s="7">
        <v>44591.978402777801</v>
      </c>
      <c r="AY329" s="10"/>
    </row>
    <row r="330" spans="1:51" s="1" customFormat="1" ht="50" customHeight="1">
      <c r="A330" s="9">
        <v>2021</v>
      </c>
      <c r="B330" s="5" t="s">
        <v>413</v>
      </c>
      <c r="C330" s="5" t="s">
        <v>2782</v>
      </c>
      <c r="D330" s="5" t="s">
        <v>2070</v>
      </c>
      <c r="E330" s="5" t="s">
        <v>2835</v>
      </c>
      <c r="F330" s="5" t="s">
        <v>2578</v>
      </c>
      <c r="G330" s="5" t="s">
        <v>1455</v>
      </c>
      <c r="H330" s="29" t="s">
        <v>2771</v>
      </c>
      <c r="I330" s="5">
        <v>1</v>
      </c>
      <c r="J330" s="4">
        <v>1</v>
      </c>
      <c r="K330" s="5" t="s">
        <v>55</v>
      </c>
      <c r="L330" s="5" t="s">
        <v>2772</v>
      </c>
      <c r="M330" s="4">
        <v>2</v>
      </c>
      <c r="N330" s="5" t="s">
        <v>570</v>
      </c>
      <c r="O330" s="5" t="s">
        <v>950</v>
      </c>
      <c r="P330" s="5" t="s">
        <v>1559</v>
      </c>
      <c r="Q330" s="6">
        <v>0</v>
      </c>
      <c r="R330" s="6">
        <v>105</v>
      </c>
      <c r="S330" s="6">
        <v>0</v>
      </c>
      <c r="T330" s="6">
        <v>5</v>
      </c>
      <c r="U330" s="6">
        <v>5</v>
      </c>
      <c r="V330" s="6">
        <v>115</v>
      </c>
      <c r="W330" s="6">
        <v>105</v>
      </c>
      <c r="X330" s="6">
        <v>0</v>
      </c>
      <c r="Y330" s="6">
        <v>0</v>
      </c>
      <c r="Z330" s="6">
        <v>0</v>
      </c>
      <c r="AA330" s="6">
        <v>105</v>
      </c>
      <c r="AB330" s="21">
        <f t="shared" ref="AB330:AB391" si="38">AA330/V330</f>
        <v>0.91304347826086951</v>
      </c>
      <c r="AC330" s="23">
        <f t="shared" si="35"/>
        <v>0.91304347826086951</v>
      </c>
      <c r="AD330" s="34">
        <v>0.91304347826086951</v>
      </c>
      <c r="AE330" s="34">
        <v>91.304347826086953</v>
      </c>
      <c r="AF330" s="35" t="str">
        <f>REPT("|",Tabla13[[#This Row],[Columna2]])</f>
        <v>|||||||||||||||||||||||||||||||||||||||||||||||||||||||||||||||||||||||||||||||||||||||||||</v>
      </c>
      <c r="AG330" s="24" t="str">
        <f t="shared" si="36"/>
        <v>85% a 100%</v>
      </c>
      <c r="AH330" s="26" t="str">
        <f t="shared" si="37"/>
        <v>096860412000183</v>
      </c>
      <c r="AI330" s="6">
        <v>1656462.12</v>
      </c>
      <c r="AJ330" s="6">
        <v>140197.75</v>
      </c>
      <c r="AK330" s="21">
        <f t="shared" si="34"/>
        <v>8.4636858463144324E-2</v>
      </c>
      <c r="AL330" s="33">
        <v>8.4636858463144324E-2</v>
      </c>
      <c r="AM330" s="33">
        <f>+Tabla13[[#This Row],[Columna3]]*$AZ$4</f>
        <v>8.4636858463144318</v>
      </c>
      <c r="AN330" s="36" t="str">
        <f>REPT("|",Tabla13[[#This Row],[Columna4]])</f>
        <v>||||||||</v>
      </c>
      <c r="AO330" s="26" t="str">
        <f t="shared" ref="AO330:AO391" si="39">IF(AK330&gt;=85%,"85% a 100%",IF(AND(AK330&gt;=70%,AK330&lt;85%),"70% a 84,99%","0% a 69,99%"))</f>
        <v>0% a 69,99%</v>
      </c>
      <c r="AP330" s="6">
        <v>1656462.12</v>
      </c>
      <c r="AQ330" s="6">
        <v>140197.75</v>
      </c>
      <c r="AR330" s="5" t="s">
        <v>2574</v>
      </c>
      <c r="AS330" s="5" t="s">
        <v>2574</v>
      </c>
      <c r="AT330" s="5" t="s">
        <v>15</v>
      </c>
      <c r="AU330" s="5" t="s">
        <v>2148</v>
      </c>
      <c r="AV330" s="5" t="s">
        <v>2720</v>
      </c>
      <c r="AW330" s="5" t="s">
        <v>994</v>
      </c>
      <c r="AX330" s="7">
        <v>44591.978831018503</v>
      </c>
      <c r="AY330" s="10"/>
    </row>
    <row r="331" spans="1:51" s="1" customFormat="1" ht="50" customHeight="1">
      <c r="A331" s="9">
        <v>2021</v>
      </c>
      <c r="B331" s="5" t="s">
        <v>413</v>
      </c>
      <c r="C331" s="5" t="s">
        <v>2782</v>
      </c>
      <c r="D331" s="5" t="s">
        <v>2070</v>
      </c>
      <c r="E331" s="5" t="s">
        <v>2835</v>
      </c>
      <c r="F331" s="5" t="s">
        <v>836</v>
      </c>
      <c r="G331" s="5" t="s">
        <v>2109</v>
      </c>
      <c r="H331" s="29" t="s">
        <v>2771</v>
      </c>
      <c r="I331" s="5">
        <v>1</v>
      </c>
      <c r="J331" s="4">
        <v>1</v>
      </c>
      <c r="K331" s="5" t="s">
        <v>55</v>
      </c>
      <c r="L331" s="5" t="s">
        <v>2772</v>
      </c>
      <c r="M331" s="4">
        <v>1</v>
      </c>
      <c r="N331" s="5" t="s">
        <v>2172</v>
      </c>
      <c r="O331" s="5" t="s">
        <v>1729</v>
      </c>
      <c r="P331" s="5" t="s">
        <v>1559</v>
      </c>
      <c r="Q331" s="6">
        <v>0</v>
      </c>
      <c r="R331" s="6">
        <v>21</v>
      </c>
      <c r="S331" s="6">
        <v>0</v>
      </c>
      <c r="T331" s="6">
        <v>4</v>
      </c>
      <c r="U331" s="6">
        <v>5</v>
      </c>
      <c r="V331" s="6">
        <v>30</v>
      </c>
      <c r="W331" s="6">
        <v>21</v>
      </c>
      <c r="X331" s="6">
        <v>0</v>
      </c>
      <c r="Y331" s="6">
        <v>0</v>
      </c>
      <c r="Z331" s="6">
        <v>3</v>
      </c>
      <c r="AA331" s="6">
        <v>24</v>
      </c>
      <c r="AB331" s="21">
        <f t="shared" si="38"/>
        <v>0.8</v>
      </c>
      <c r="AC331" s="23">
        <f t="shared" si="35"/>
        <v>0.8</v>
      </c>
      <c r="AD331" s="34">
        <v>0.8</v>
      </c>
      <c r="AE331" s="34">
        <v>80</v>
      </c>
      <c r="AF331" s="35" t="str">
        <f>REPT("|",Tabla13[[#This Row],[Columna2]])</f>
        <v>||||||||||||||||||||||||||||||||||||||||||||||||||||||||||||||||||||||||||||||||</v>
      </c>
      <c r="AG331" s="24" t="str">
        <f t="shared" si="36"/>
        <v>70% a 84,99%</v>
      </c>
      <c r="AH331" s="26" t="str">
        <f t="shared" si="37"/>
        <v>096860412000184</v>
      </c>
      <c r="AI331" s="6">
        <v>429467.9</v>
      </c>
      <c r="AJ331" s="6">
        <v>383029.8</v>
      </c>
      <c r="AK331" s="21">
        <f t="shared" si="34"/>
        <v>0.89187061477702978</v>
      </c>
      <c r="AL331" s="33">
        <v>0.89187061477702978</v>
      </c>
      <c r="AM331" s="33">
        <f>+Tabla13[[#This Row],[Columna3]]*$AZ$4</f>
        <v>89.187061477702983</v>
      </c>
      <c r="AN331" s="36" t="str">
        <f>REPT("|",Tabla13[[#This Row],[Columna4]])</f>
        <v>|||||||||||||||||||||||||||||||||||||||||||||||||||||||||||||||||||||||||||||||||||||||||</v>
      </c>
      <c r="AO331" s="26" t="str">
        <f t="shared" si="39"/>
        <v>85% a 100%</v>
      </c>
      <c r="AP331" s="6">
        <v>467895.24</v>
      </c>
      <c r="AQ331" s="6">
        <v>383029.8</v>
      </c>
      <c r="AR331" s="5" t="s">
        <v>2018</v>
      </c>
      <c r="AS331" s="5" t="s">
        <v>2018</v>
      </c>
      <c r="AT331" s="5" t="s">
        <v>2341</v>
      </c>
      <c r="AU331" s="5" t="s">
        <v>123</v>
      </c>
      <c r="AV331" s="5" t="s">
        <v>2720</v>
      </c>
      <c r="AW331" s="5" t="s">
        <v>994</v>
      </c>
      <c r="AX331" s="7">
        <v>44591.997233796297</v>
      </c>
      <c r="AY331" s="11">
        <v>44591.991435185198</v>
      </c>
    </row>
    <row r="332" spans="1:51" s="1" customFormat="1" ht="50" customHeight="1">
      <c r="A332" s="9">
        <v>2021</v>
      </c>
      <c r="B332" s="5" t="s">
        <v>1916</v>
      </c>
      <c r="C332" s="5" t="s">
        <v>2782</v>
      </c>
      <c r="D332" s="5" t="s">
        <v>930</v>
      </c>
      <c r="E332" s="5" t="s">
        <v>2827</v>
      </c>
      <c r="F332" s="5" t="s">
        <v>2219</v>
      </c>
      <c r="G332" s="5" t="s">
        <v>739</v>
      </c>
      <c r="H332" s="29" t="s">
        <v>2770</v>
      </c>
      <c r="I332" s="5">
        <v>3</v>
      </c>
      <c r="J332" s="4">
        <v>7</v>
      </c>
      <c r="K332" s="5" t="s">
        <v>2274</v>
      </c>
      <c r="L332" s="5" t="s">
        <v>2776</v>
      </c>
      <c r="M332" s="4">
        <v>14</v>
      </c>
      <c r="N332" s="5" t="s">
        <v>2573</v>
      </c>
      <c r="O332" s="5" t="s">
        <v>2314</v>
      </c>
      <c r="P332" s="5" t="s">
        <v>314</v>
      </c>
      <c r="Q332" s="6">
        <v>91.23</v>
      </c>
      <c r="R332" s="6">
        <v>25</v>
      </c>
      <c r="S332" s="6">
        <v>25</v>
      </c>
      <c r="T332" s="6">
        <v>25</v>
      </c>
      <c r="U332" s="6">
        <v>25</v>
      </c>
      <c r="V332" s="6">
        <v>100</v>
      </c>
      <c r="W332" s="6">
        <v>25</v>
      </c>
      <c r="X332" s="6">
        <v>10.36</v>
      </c>
      <c r="Y332" s="6">
        <v>22.89</v>
      </c>
      <c r="Z332" s="6">
        <v>24.63</v>
      </c>
      <c r="AA332" s="6">
        <v>82.88</v>
      </c>
      <c r="AB332" s="21">
        <f t="shared" si="38"/>
        <v>0.82879999999999998</v>
      </c>
      <c r="AC332" s="23">
        <f t="shared" si="35"/>
        <v>0.82879999999999998</v>
      </c>
      <c r="AD332" s="34">
        <v>0.82879999999999998</v>
      </c>
      <c r="AE332" s="34">
        <v>82.88</v>
      </c>
      <c r="AF332" s="35" t="str">
        <f>REPT("|",Tabla13[[#This Row],[Columna2]])</f>
        <v>||||||||||||||||||||||||||||||||||||||||||||||||||||||||||||||||||||||||||||||||||</v>
      </c>
      <c r="AG332" s="24" t="str">
        <f t="shared" si="36"/>
        <v>70% a 84,99%</v>
      </c>
      <c r="AH332" s="26" t="str">
        <f t="shared" si="37"/>
        <v>176800739000101</v>
      </c>
      <c r="AI332" s="6">
        <v>17093538.59</v>
      </c>
      <c r="AJ332" s="6">
        <v>14187498.99</v>
      </c>
      <c r="AK332" s="21">
        <f t="shared" ref="AK332:AK393" si="40">AJ332/AI332</f>
        <v>0.82999192445149539</v>
      </c>
      <c r="AL332" s="33">
        <v>0.82999192445149539</v>
      </c>
      <c r="AM332" s="33">
        <f>+Tabla13[[#This Row],[Columna3]]*$AZ$4</f>
        <v>82.999192445149532</v>
      </c>
      <c r="AN332" s="36" t="str">
        <f>REPT("|",Tabla13[[#This Row],[Columna4]])</f>
        <v>||||||||||||||||||||||||||||||||||||||||||||||||||||||||||||||||||||||||||||||||||</v>
      </c>
      <c r="AO332" s="26" t="str">
        <f t="shared" si="39"/>
        <v>70% a 84,99%</v>
      </c>
      <c r="AP332" s="6">
        <v>17093538.59</v>
      </c>
      <c r="AQ332" s="6">
        <v>14187498.989999998</v>
      </c>
      <c r="AR332" s="5" t="s">
        <v>594</v>
      </c>
      <c r="AS332" s="5" t="s">
        <v>2532</v>
      </c>
      <c r="AT332" s="5" t="s">
        <v>2532</v>
      </c>
      <c r="AU332" s="5" t="s">
        <v>1517</v>
      </c>
      <c r="AV332" s="5" t="s">
        <v>2742</v>
      </c>
      <c r="AW332" s="5" t="s">
        <v>2179</v>
      </c>
      <c r="AX332" s="7">
        <v>44586.722777777803</v>
      </c>
      <c r="AY332" s="11">
        <v>44584.938240740703</v>
      </c>
    </row>
    <row r="333" spans="1:51" s="1" customFormat="1" ht="50" customHeight="1">
      <c r="A333" s="9">
        <v>2021</v>
      </c>
      <c r="B333" s="5" t="s">
        <v>1916</v>
      </c>
      <c r="C333" s="5" t="s">
        <v>2782</v>
      </c>
      <c r="D333" s="5" t="s">
        <v>930</v>
      </c>
      <c r="E333" s="5" t="s">
        <v>2827</v>
      </c>
      <c r="F333" s="5" t="s">
        <v>1328</v>
      </c>
      <c r="G333" s="5" t="s">
        <v>312</v>
      </c>
      <c r="H333" s="29" t="s">
        <v>2771</v>
      </c>
      <c r="I333" s="5">
        <v>1</v>
      </c>
      <c r="J333" s="4">
        <v>1</v>
      </c>
      <c r="K333" s="5" t="s">
        <v>55</v>
      </c>
      <c r="L333" s="5" t="s">
        <v>2773</v>
      </c>
      <c r="M333" s="4">
        <v>7</v>
      </c>
      <c r="N333" s="5" t="s">
        <v>1817</v>
      </c>
      <c r="O333" s="5" t="s">
        <v>2745</v>
      </c>
      <c r="P333" s="5" t="s">
        <v>227</v>
      </c>
      <c r="Q333" s="6">
        <v>23258</v>
      </c>
      <c r="R333" s="6">
        <v>0</v>
      </c>
      <c r="S333" s="6">
        <v>21336</v>
      </c>
      <c r="T333" s="6">
        <v>0</v>
      </c>
      <c r="U333" s="6">
        <v>16000</v>
      </c>
      <c r="V333" s="6">
        <v>37336</v>
      </c>
      <c r="W333" s="6">
        <v>0</v>
      </c>
      <c r="X333" s="6">
        <v>23082</v>
      </c>
      <c r="Y333" s="6">
        <v>0</v>
      </c>
      <c r="Z333" s="6">
        <v>23588</v>
      </c>
      <c r="AA333" s="6">
        <v>46670</v>
      </c>
      <c r="AB333" s="21">
        <f t="shared" si="38"/>
        <v>1.25</v>
      </c>
      <c r="AC333" s="23">
        <f t="shared" si="35"/>
        <v>1</v>
      </c>
      <c r="AD333" s="34">
        <v>1</v>
      </c>
      <c r="AE333" s="34">
        <v>100</v>
      </c>
      <c r="AF333" s="35" t="str">
        <f>REPT("|",Tabla13[[#This Row],[Columna2]])</f>
        <v>||||||||||||||||||||||||||||||||||||||||||||||||||||||||||||||||||||||||||||||||||||||||||||||||||||</v>
      </c>
      <c r="AG333" s="24" t="str">
        <f t="shared" si="36"/>
        <v>85% a 100%</v>
      </c>
      <c r="AH333" s="26" t="str">
        <f t="shared" si="37"/>
        <v>176800739000182</v>
      </c>
      <c r="AI333" s="6">
        <v>41800581.670000002</v>
      </c>
      <c r="AJ333" s="6">
        <v>38560003.909999996</v>
      </c>
      <c r="AK333" s="21">
        <f t="shared" si="40"/>
        <v>0.92247529506686876</v>
      </c>
      <c r="AL333" s="33">
        <v>0.92247529506686876</v>
      </c>
      <c r="AM333" s="33">
        <f>+Tabla13[[#This Row],[Columna3]]*$AZ$4</f>
        <v>92.247529506686874</v>
      </c>
      <c r="AN333" s="36" t="str">
        <f>REPT("|",Tabla13[[#This Row],[Columna4]])</f>
        <v>||||||||||||||||||||||||||||||||||||||||||||||||||||||||||||||||||||||||||||||||||||||||||||</v>
      </c>
      <c r="AO333" s="26" t="str">
        <f t="shared" si="39"/>
        <v>85% a 100%</v>
      </c>
      <c r="AP333" s="6">
        <v>41800581.670000002</v>
      </c>
      <c r="AQ333" s="6">
        <v>38560003.910000004</v>
      </c>
      <c r="AR333" s="5" t="s">
        <v>1977</v>
      </c>
      <c r="AS333" s="5" t="s">
        <v>1787</v>
      </c>
      <c r="AT333" s="5" t="s">
        <v>1977</v>
      </c>
      <c r="AU333" s="5" t="s">
        <v>544</v>
      </c>
      <c r="AV333" s="5" t="s">
        <v>2742</v>
      </c>
      <c r="AW333" s="5" t="s">
        <v>2179</v>
      </c>
      <c r="AX333" s="7">
        <v>44585.399629629603</v>
      </c>
      <c r="AY333" s="10"/>
    </row>
    <row r="334" spans="1:51" s="1" customFormat="1" ht="50" customHeight="1">
      <c r="A334" s="9">
        <v>2021</v>
      </c>
      <c r="B334" s="5" t="s">
        <v>1916</v>
      </c>
      <c r="C334" s="5" t="s">
        <v>2782</v>
      </c>
      <c r="D334" s="5" t="s">
        <v>930</v>
      </c>
      <c r="E334" s="5" t="s">
        <v>2827</v>
      </c>
      <c r="F334" s="5" t="s">
        <v>2578</v>
      </c>
      <c r="G334" s="5" t="s">
        <v>1455</v>
      </c>
      <c r="H334" s="29" t="s">
        <v>2771</v>
      </c>
      <c r="I334" s="5">
        <v>2</v>
      </c>
      <c r="J334" s="4">
        <v>5</v>
      </c>
      <c r="K334" s="5" t="s">
        <v>2602</v>
      </c>
      <c r="L334" s="5" t="s">
        <v>2773</v>
      </c>
      <c r="M334" s="4">
        <v>7</v>
      </c>
      <c r="N334" s="5" t="s">
        <v>1817</v>
      </c>
      <c r="O334" s="5" t="s">
        <v>1446</v>
      </c>
      <c r="P334" s="5" t="s">
        <v>227</v>
      </c>
      <c r="Q334" s="6">
        <v>300</v>
      </c>
      <c r="R334" s="6">
        <v>0</v>
      </c>
      <c r="S334" s="6">
        <v>140</v>
      </c>
      <c r="T334" s="6">
        <v>0</v>
      </c>
      <c r="U334" s="6">
        <v>140</v>
      </c>
      <c r="V334" s="6">
        <v>280</v>
      </c>
      <c r="W334" s="6">
        <v>0</v>
      </c>
      <c r="X334" s="6">
        <v>155</v>
      </c>
      <c r="Y334" s="6">
        <v>0</v>
      </c>
      <c r="Z334" s="6">
        <v>175</v>
      </c>
      <c r="AA334" s="6">
        <v>330</v>
      </c>
      <c r="AB334" s="21">
        <f t="shared" si="38"/>
        <v>1.1785714285714286</v>
      </c>
      <c r="AC334" s="23">
        <f t="shared" si="35"/>
        <v>1</v>
      </c>
      <c r="AD334" s="34">
        <v>1</v>
      </c>
      <c r="AE334" s="34">
        <v>100</v>
      </c>
      <c r="AF334" s="35" t="str">
        <f>REPT("|",Tabla13[[#This Row],[Columna2]])</f>
        <v>||||||||||||||||||||||||||||||||||||||||||||||||||||||||||||||||||||||||||||||||||||||||||||||||||||</v>
      </c>
      <c r="AG334" s="24" t="str">
        <f t="shared" si="36"/>
        <v>85% a 100%</v>
      </c>
      <c r="AH334" s="26" t="str">
        <f t="shared" si="37"/>
        <v>176800739000183</v>
      </c>
      <c r="AI334" s="6">
        <v>178951.14</v>
      </c>
      <c r="AJ334" s="6">
        <v>87625.97</v>
      </c>
      <c r="AK334" s="21">
        <f t="shared" si="40"/>
        <v>0.48966421784180864</v>
      </c>
      <c r="AL334" s="33">
        <v>0.48966421784180864</v>
      </c>
      <c r="AM334" s="33">
        <f>+Tabla13[[#This Row],[Columna3]]*$AZ$4</f>
        <v>48.966421784180866</v>
      </c>
      <c r="AN334" s="36" t="str">
        <f>REPT("|",Tabla13[[#This Row],[Columna4]])</f>
        <v>||||||||||||||||||||||||||||||||||||||||||||||||</v>
      </c>
      <c r="AO334" s="26" t="str">
        <f t="shared" si="39"/>
        <v>0% a 69,99%</v>
      </c>
      <c r="AP334" s="6">
        <v>178951.14</v>
      </c>
      <c r="AQ334" s="6">
        <v>87625.97</v>
      </c>
      <c r="AR334" s="5" t="s">
        <v>198</v>
      </c>
      <c r="AS334" s="5" t="s">
        <v>2746</v>
      </c>
      <c r="AT334" s="5" t="s">
        <v>198</v>
      </c>
      <c r="AU334" s="5" t="s">
        <v>1119</v>
      </c>
      <c r="AV334" s="5" t="s">
        <v>2742</v>
      </c>
      <c r="AW334" s="5" t="s">
        <v>2179</v>
      </c>
      <c r="AX334" s="7">
        <v>44585.402743055602</v>
      </c>
      <c r="AY334" s="10"/>
    </row>
    <row r="335" spans="1:51" s="1" customFormat="1" ht="50" customHeight="1">
      <c r="A335" s="9">
        <v>2021</v>
      </c>
      <c r="B335" s="5" t="s">
        <v>1916</v>
      </c>
      <c r="C335" s="5" t="s">
        <v>2782</v>
      </c>
      <c r="D335" s="5" t="s">
        <v>930</v>
      </c>
      <c r="E335" s="5" t="s">
        <v>2827</v>
      </c>
      <c r="F335" s="5" t="s">
        <v>836</v>
      </c>
      <c r="G335" s="5" t="s">
        <v>2109</v>
      </c>
      <c r="H335" s="29" t="s">
        <v>2771</v>
      </c>
      <c r="I335" s="5">
        <v>2</v>
      </c>
      <c r="J335" s="4">
        <v>5</v>
      </c>
      <c r="K335" s="5" t="s">
        <v>2602</v>
      </c>
      <c r="L335" s="5" t="s">
        <v>2773</v>
      </c>
      <c r="M335" s="4">
        <v>7</v>
      </c>
      <c r="N335" s="5" t="s">
        <v>1817</v>
      </c>
      <c r="O335" s="5" t="s">
        <v>580</v>
      </c>
      <c r="P335" s="5" t="s">
        <v>227</v>
      </c>
      <c r="Q335" s="6">
        <v>129033</v>
      </c>
      <c r="R335" s="6">
        <v>0</v>
      </c>
      <c r="S335" s="6">
        <v>200000</v>
      </c>
      <c r="T335" s="6">
        <v>0</v>
      </c>
      <c r="U335" s="6">
        <v>300000</v>
      </c>
      <c r="V335" s="6">
        <v>500000</v>
      </c>
      <c r="W335" s="6">
        <v>0</v>
      </c>
      <c r="X335" s="6">
        <v>247089</v>
      </c>
      <c r="Y335" s="6">
        <v>0</v>
      </c>
      <c r="Z335" s="6">
        <v>198552</v>
      </c>
      <c r="AA335" s="6">
        <v>445641</v>
      </c>
      <c r="AB335" s="21">
        <f t="shared" si="38"/>
        <v>0.89128200000000002</v>
      </c>
      <c r="AC335" s="23">
        <f t="shared" si="35"/>
        <v>0.89128200000000002</v>
      </c>
      <c r="AD335" s="34">
        <v>0.89128200000000002</v>
      </c>
      <c r="AE335" s="34">
        <v>89.128200000000007</v>
      </c>
      <c r="AF335" s="35" t="str">
        <f>REPT("|",Tabla13[[#This Row],[Columna2]])</f>
        <v>|||||||||||||||||||||||||||||||||||||||||||||||||||||||||||||||||||||||||||||||||||||||||</v>
      </c>
      <c r="AG335" s="24" t="str">
        <f t="shared" si="36"/>
        <v>85% a 100%</v>
      </c>
      <c r="AH335" s="26" t="str">
        <f t="shared" si="37"/>
        <v>176800739000184</v>
      </c>
      <c r="AI335" s="6">
        <v>472811.82</v>
      </c>
      <c r="AJ335" s="6">
        <v>288303.34000000003</v>
      </c>
      <c r="AK335" s="21">
        <f t="shared" si="40"/>
        <v>0.60976339381701583</v>
      </c>
      <c r="AL335" s="33">
        <v>0.60976339381701583</v>
      </c>
      <c r="AM335" s="33">
        <f>+Tabla13[[#This Row],[Columna3]]*$AZ$4</f>
        <v>60.976339381701585</v>
      </c>
      <c r="AN335" s="36" t="str">
        <f>REPT("|",Tabla13[[#This Row],[Columna4]])</f>
        <v>||||||||||||||||||||||||||||||||||||||||||||||||||||||||||||</v>
      </c>
      <c r="AO335" s="26" t="str">
        <f t="shared" si="39"/>
        <v>0% a 69,99%</v>
      </c>
      <c r="AP335" s="6">
        <v>472811.82</v>
      </c>
      <c r="AQ335" s="6">
        <v>288303.34000000003</v>
      </c>
      <c r="AR335" s="5" t="s">
        <v>1933</v>
      </c>
      <c r="AS335" s="5" t="s">
        <v>1275</v>
      </c>
      <c r="AT335" s="5" t="s">
        <v>1933</v>
      </c>
      <c r="AU335" s="5" t="s">
        <v>2250</v>
      </c>
      <c r="AV335" s="5" t="s">
        <v>2742</v>
      </c>
      <c r="AW335" s="5" t="s">
        <v>2179</v>
      </c>
      <c r="AX335" s="7">
        <v>44586.696898148097</v>
      </c>
      <c r="AY335" s="10"/>
    </row>
    <row r="336" spans="1:51" s="1" customFormat="1" ht="50" customHeight="1">
      <c r="A336" s="9">
        <v>2021</v>
      </c>
      <c r="B336" s="5" t="s">
        <v>1831</v>
      </c>
      <c r="C336" s="5" t="s">
        <v>2782</v>
      </c>
      <c r="D336" s="5" t="s">
        <v>1437</v>
      </c>
      <c r="E336" s="5" t="s">
        <v>2829</v>
      </c>
      <c r="F336" s="5" t="s">
        <v>2219</v>
      </c>
      <c r="G336" s="5" t="s">
        <v>739</v>
      </c>
      <c r="H336" s="29" t="s">
        <v>2770</v>
      </c>
      <c r="I336" s="5">
        <v>3</v>
      </c>
      <c r="J336" s="4">
        <v>7</v>
      </c>
      <c r="K336" s="5" t="s">
        <v>2274</v>
      </c>
      <c r="L336" s="5" t="s">
        <v>2776</v>
      </c>
      <c r="M336" s="4">
        <v>14</v>
      </c>
      <c r="N336" s="5" t="s">
        <v>2573</v>
      </c>
      <c r="O336" s="5" t="s">
        <v>706</v>
      </c>
      <c r="P336" s="5" t="s">
        <v>314</v>
      </c>
      <c r="Q336" s="6">
        <v>0</v>
      </c>
      <c r="R336" s="6">
        <v>25</v>
      </c>
      <c r="S336" s="6">
        <v>25</v>
      </c>
      <c r="T336" s="6">
        <v>25</v>
      </c>
      <c r="U336" s="6">
        <v>25</v>
      </c>
      <c r="V336" s="6">
        <v>100</v>
      </c>
      <c r="W336" s="6">
        <v>25</v>
      </c>
      <c r="X336" s="6">
        <v>25</v>
      </c>
      <c r="Y336" s="6">
        <v>25</v>
      </c>
      <c r="Z336" s="6">
        <v>15.38</v>
      </c>
      <c r="AA336" s="6">
        <v>90.38</v>
      </c>
      <c r="AB336" s="21">
        <f t="shared" si="38"/>
        <v>0.90379999999999994</v>
      </c>
      <c r="AC336" s="23">
        <f t="shared" si="35"/>
        <v>0.90379999999999994</v>
      </c>
      <c r="AD336" s="34">
        <v>0.90379999999999994</v>
      </c>
      <c r="AE336" s="34">
        <v>90.38</v>
      </c>
      <c r="AF336" s="35" t="str">
        <f>REPT("|",Tabla13[[#This Row],[Columna2]])</f>
        <v>||||||||||||||||||||||||||||||||||||||||||||||||||||||||||||||||||||||||||||||||||||||||||</v>
      </c>
      <c r="AG336" s="24" t="str">
        <f t="shared" si="36"/>
        <v>85% a 100%</v>
      </c>
      <c r="AH336" s="26" t="str">
        <f t="shared" si="37"/>
        <v>166001218000101</v>
      </c>
      <c r="AI336" s="6">
        <v>5092787.3899999997</v>
      </c>
      <c r="AJ336" s="6">
        <v>4601386.8099999996</v>
      </c>
      <c r="AK336" s="21">
        <f t="shared" si="40"/>
        <v>0.90351048603267925</v>
      </c>
      <c r="AL336" s="33">
        <v>0.90351048603267925</v>
      </c>
      <c r="AM336" s="33">
        <f>+Tabla13[[#This Row],[Columna3]]*$AZ$4</f>
        <v>90.351048603267927</v>
      </c>
      <c r="AN336" s="36" t="str">
        <f>REPT("|",Tabla13[[#This Row],[Columna4]])</f>
        <v>||||||||||||||||||||||||||||||||||||||||||||||||||||||||||||||||||||||||||||||||||||||||||</v>
      </c>
      <c r="AO336" s="26" t="str">
        <f t="shared" si="39"/>
        <v>85% a 100%</v>
      </c>
      <c r="AP336" s="6">
        <v>5092787.3900000006</v>
      </c>
      <c r="AQ336" s="6">
        <v>4601386.8100000005</v>
      </c>
      <c r="AR336" s="5" t="s">
        <v>2623</v>
      </c>
      <c r="AS336" s="5" t="s">
        <v>1294</v>
      </c>
      <c r="AT336" s="5" t="s">
        <v>471</v>
      </c>
      <c r="AU336" s="5" t="s">
        <v>1327</v>
      </c>
      <c r="AV336" s="5" t="s">
        <v>2419</v>
      </c>
      <c r="AW336" s="5" t="s">
        <v>2144</v>
      </c>
      <c r="AX336" s="7">
        <v>44592.674201388902</v>
      </c>
      <c r="AY336" s="10"/>
    </row>
    <row r="337" spans="1:51" s="1" customFormat="1" ht="50" customHeight="1">
      <c r="A337" s="9">
        <v>2021</v>
      </c>
      <c r="B337" s="5" t="s">
        <v>1831</v>
      </c>
      <c r="C337" s="5" t="s">
        <v>2782</v>
      </c>
      <c r="D337" s="5" t="s">
        <v>1437</v>
      </c>
      <c r="E337" s="5" t="s">
        <v>2829</v>
      </c>
      <c r="F337" s="5" t="s">
        <v>1328</v>
      </c>
      <c r="G337" s="5" t="s">
        <v>312</v>
      </c>
      <c r="H337" s="29" t="s">
        <v>2771</v>
      </c>
      <c r="I337" s="5">
        <v>1</v>
      </c>
      <c r="J337" s="4">
        <v>1</v>
      </c>
      <c r="K337" s="5" t="s">
        <v>55</v>
      </c>
      <c r="L337" s="5" t="s">
        <v>2773</v>
      </c>
      <c r="M337" s="4">
        <v>7</v>
      </c>
      <c r="N337" s="5" t="s">
        <v>1817</v>
      </c>
      <c r="O337" s="5" t="s">
        <v>138</v>
      </c>
      <c r="P337" s="5" t="s">
        <v>227</v>
      </c>
      <c r="Q337" s="6">
        <v>0</v>
      </c>
      <c r="R337" s="6">
        <v>257</v>
      </c>
      <c r="S337" s="6">
        <v>0</v>
      </c>
      <c r="T337" s="6">
        <v>420</v>
      </c>
      <c r="U337" s="6">
        <v>0</v>
      </c>
      <c r="V337" s="6">
        <v>677</v>
      </c>
      <c r="W337" s="6">
        <v>257</v>
      </c>
      <c r="X337" s="6">
        <v>0</v>
      </c>
      <c r="Y337" s="6">
        <v>358</v>
      </c>
      <c r="Z337" s="6">
        <v>0</v>
      </c>
      <c r="AA337" s="6">
        <v>615</v>
      </c>
      <c r="AB337" s="21">
        <f t="shared" si="38"/>
        <v>0.90841949778434272</v>
      </c>
      <c r="AC337" s="23">
        <f t="shared" si="35"/>
        <v>0.90841949778434272</v>
      </c>
      <c r="AD337" s="34">
        <v>0.90841949778434272</v>
      </c>
      <c r="AE337" s="34">
        <v>90.84194977843427</v>
      </c>
      <c r="AF337" s="35" t="str">
        <f>REPT("|",Tabla13[[#This Row],[Columna2]])</f>
        <v>||||||||||||||||||||||||||||||||||||||||||||||||||||||||||||||||||||||||||||||||||||||||||</v>
      </c>
      <c r="AG337" s="24" t="str">
        <f t="shared" si="36"/>
        <v>85% a 100%</v>
      </c>
      <c r="AH337" s="26" t="str">
        <f t="shared" si="37"/>
        <v>166001218000182</v>
      </c>
      <c r="AI337" s="6">
        <v>6502768.1299999999</v>
      </c>
      <c r="AJ337" s="6">
        <v>6218579.1299999999</v>
      </c>
      <c r="AK337" s="21">
        <f t="shared" si="40"/>
        <v>0.95629722691650088</v>
      </c>
      <c r="AL337" s="33">
        <v>0.95629722691650088</v>
      </c>
      <c r="AM337" s="33">
        <f>+Tabla13[[#This Row],[Columna3]]*$AZ$4</f>
        <v>95.629722691650088</v>
      </c>
      <c r="AN337" s="36" t="str">
        <f>REPT("|",Tabla13[[#This Row],[Columna4]])</f>
        <v>|||||||||||||||||||||||||||||||||||||||||||||||||||||||||||||||||||||||||||||||||||||||||||||||</v>
      </c>
      <c r="AO337" s="26" t="str">
        <f t="shared" si="39"/>
        <v>85% a 100%</v>
      </c>
      <c r="AP337" s="6">
        <v>6502768.1300000008</v>
      </c>
      <c r="AQ337" s="6">
        <v>6218579.1299999999</v>
      </c>
      <c r="AR337" s="5" t="s">
        <v>2187</v>
      </c>
      <c r="AS337" s="5" t="s">
        <v>220</v>
      </c>
      <c r="AT337" s="5" t="s">
        <v>469</v>
      </c>
      <c r="AU337" s="5" t="s">
        <v>1176</v>
      </c>
      <c r="AV337" s="5" t="s">
        <v>2419</v>
      </c>
      <c r="AW337" s="5" t="s">
        <v>2144</v>
      </c>
      <c r="AX337" s="7">
        <v>44592.675347222197</v>
      </c>
      <c r="AY337" s="10"/>
    </row>
    <row r="338" spans="1:51" s="1" customFormat="1" ht="50" customHeight="1">
      <c r="A338" s="9">
        <v>2021</v>
      </c>
      <c r="B338" s="5" t="s">
        <v>1831</v>
      </c>
      <c r="C338" s="5" t="s">
        <v>2782</v>
      </c>
      <c r="D338" s="5" t="s">
        <v>1437</v>
      </c>
      <c r="E338" s="5" t="s">
        <v>2829</v>
      </c>
      <c r="F338" s="5" t="s">
        <v>2578</v>
      </c>
      <c r="G338" s="5" t="s">
        <v>1455</v>
      </c>
      <c r="H338" s="29" t="s">
        <v>2771</v>
      </c>
      <c r="I338" s="5">
        <v>2</v>
      </c>
      <c r="J338" s="4">
        <v>5</v>
      </c>
      <c r="K338" s="5" t="s">
        <v>2602</v>
      </c>
      <c r="L338" s="5" t="s">
        <v>2773</v>
      </c>
      <c r="M338" s="4">
        <v>7</v>
      </c>
      <c r="N338" s="5" t="s">
        <v>1817</v>
      </c>
      <c r="O338" s="5" t="s">
        <v>1910</v>
      </c>
      <c r="P338" s="5" t="s">
        <v>227</v>
      </c>
      <c r="Q338" s="6">
        <v>0</v>
      </c>
      <c r="R338" s="6">
        <v>0</v>
      </c>
      <c r="S338" s="6">
        <v>0</v>
      </c>
      <c r="T338" s="6">
        <v>2</v>
      </c>
      <c r="U338" s="6">
        <v>4</v>
      </c>
      <c r="V338" s="6">
        <v>6</v>
      </c>
      <c r="W338" s="6">
        <v>0</v>
      </c>
      <c r="X338" s="6">
        <v>0</v>
      </c>
      <c r="Y338" s="6">
        <v>1</v>
      </c>
      <c r="Z338" s="6">
        <v>0</v>
      </c>
      <c r="AA338" s="6">
        <v>1</v>
      </c>
      <c r="AB338" s="21">
        <f t="shared" si="38"/>
        <v>0.16666666666666666</v>
      </c>
      <c r="AC338" s="23">
        <f t="shared" si="35"/>
        <v>0.16666666666666666</v>
      </c>
      <c r="AD338" s="34">
        <v>0.16666666666666666</v>
      </c>
      <c r="AE338" s="34">
        <v>16.666666666666664</v>
      </c>
      <c r="AF338" s="35" t="str">
        <f>REPT("|",Tabla13[[#This Row],[Columna2]])</f>
        <v>||||||||||||||||</v>
      </c>
      <c r="AG338" s="24" t="str">
        <f t="shared" si="36"/>
        <v>0% a 69,99%</v>
      </c>
      <c r="AH338" s="26" t="str">
        <f t="shared" si="37"/>
        <v>166001218000183</v>
      </c>
      <c r="AI338" s="6">
        <v>80266.58</v>
      </c>
      <c r="AJ338" s="6">
        <v>72861.5</v>
      </c>
      <c r="AK338" s="21">
        <f t="shared" si="40"/>
        <v>0.90774392032150863</v>
      </c>
      <c r="AL338" s="33">
        <v>0.90774392032150863</v>
      </c>
      <c r="AM338" s="33">
        <f>+Tabla13[[#This Row],[Columna3]]*$AZ$4</f>
        <v>90.774392032150857</v>
      </c>
      <c r="AN338" s="36" t="str">
        <f>REPT("|",Tabla13[[#This Row],[Columna4]])</f>
        <v>||||||||||||||||||||||||||||||||||||||||||||||||||||||||||||||||||||||||||||||||||||||||||</v>
      </c>
      <c r="AO338" s="26" t="str">
        <f t="shared" si="39"/>
        <v>85% a 100%</v>
      </c>
      <c r="AP338" s="6">
        <v>80266.58</v>
      </c>
      <c r="AQ338" s="6">
        <v>72861.5</v>
      </c>
      <c r="AR338" s="5" t="s">
        <v>241</v>
      </c>
      <c r="AS338" s="5" t="s">
        <v>1790</v>
      </c>
      <c r="AT338" s="5" t="s">
        <v>1582</v>
      </c>
      <c r="AU338" s="5" t="s">
        <v>639</v>
      </c>
      <c r="AV338" s="5" t="s">
        <v>2419</v>
      </c>
      <c r="AW338" s="5" t="s">
        <v>2144</v>
      </c>
      <c r="AX338" s="7">
        <v>44592.676874999997</v>
      </c>
      <c r="AY338" s="10"/>
    </row>
    <row r="339" spans="1:51" s="1" customFormat="1" ht="50" customHeight="1">
      <c r="A339" s="9">
        <v>2021</v>
      </c>
      <c r="B339" s="5" t="s">
        <v>1831</v>
      </c>
      <c r="C339" s="5" t="s">
        <v>2782</v>
      </c>
      <c r="D339" s="5" t="s">
        <v>1437</v>
      </c>
      <c r="E339" s="5" t="s">
        <v>2829</v>
      </c>
      <c r="F339" s="5" t="s">
        <v>836</v>
      </c>
      <c r="G339" s="5" t="s">
        <v>2109</v>
      </c>
      <c r="H339" s="29" t="s">
        <v>2771</v>
      </c>
      <c r="I339" s="5">
        <v>2</v>
      </c>
      <c r="J339" s="4">
        <v>5</v>
      </c>
      <c r="K339" s="5" t="s">
        <v>2602</v>
      </c>
      <c r="L339" s="5" t="s">
        <v>2773</v>
      </c>
      <c r="M339" s="4">
        <v>7</v>
      </c>
      <c r="N339" s="5" t="s">
        <v>1817</v>
      </c>
      <c r="O339" s="5" t="s">
        <v>1720</v>
      </c>
      <c r="P339" s="5" t="s">
        <v>227</v>
      </c>
      <c r="Q339" s="6">
        <v>0</v>
      </c>
      <c r="R339" s="6">
        <v>0</v>
      </c>
      <c r="S339" s="6">
        <v>0</v>
      </c>
      <c r="T339" s="6">
        <v>4</v>
      </c>
      <c r="U339" s="6">
        <v>4</v>
      </c>
      <c r="V339" s="6">
        <v>8</v>
      </c>
      <c r="W339" s="6">
        <v>0</v>
      </c>
      <c r="X339" s="6">
        <v>0</v>
      </c>
      <c r="Y339" s="6">
        <v>2</v>
      </c>
      <c r="Z339" s="6">
        <v>1</v>
      </c>
      <c r="AA339" s="6">
        <v>3</v>
      </c>
      <c r="AB339" s="21">
        <f t="shared" si="38"/>
        <v>0.375</v>
      </c>
      <c r="AC339" s="23">
        <f t="shared" si="35"/>
        <v>0.375</v>
      </c>
      <c r="AD339" s="34">
        <v>0.375</v>
      </c>
      <c r="AE339" s="34">
        <v>37.5</v>
      </c>
      <c r="AF339" s="35" t="str">
        <f>REPT("|",Tabla13[[#This Row],[Columna2]])</f>
        <v>|||||||||||||||||||||||||||||||||||||</v>
      </c>
      <c r="AG339" s="24" t="str">
        <f t="shared" si="36"/>
        <v>0% a 69,99%</v>
      </c>
      <c r="AH339" s="26" t="str">
        <f t="shared" si="37"/>
        <v>166001218000184</v>
      </c>
      <c r="AI339" s="6">
        <v>439807.88</v>
      </c>
      <c r="AJ339" s="6">
        <v>258199.92</v>
      </c>
      <c r="AK339" s="21">
        <f t="shared" si="40"/>
        <v>0.58707433800413034</v>
      </c>
      <c r="AL339" s="33">
        <v>0.58707433800413034</v>
      </c>
      <c r="AM339" s="33">
        <f>+Tabla13[[#This Row],[Columna3]]*$AZ$4</f>
        <v>58.707433800413035</v>
      </c>
      <c r="AN339" s="36" t="str">
        <f>REPT("|",Tabla13[[#This Row],[Columna4]])</f>
        <v>||||||||||||||||||||||||||||||||||||||||||||||||||||||||||</v>
      </c>
      <c r="AO339" s="26" t="str">
        <f t="shared" si="39"/>
        <v>0% a 69,99%</v>
      </c>
      <c r="AP339" s="6">
        <v>439807.88</v>
      </c>
      <c r="AQ339" s="6">
        <v>258199.91999999998</v>
      </c>
      <c r="AR339" s="5" t="s">
        <v>2714</v>
      </c>
      <c r="AS339" s="5" t="s">
        <v>610</v>
      </c>
      <c r="AT339" s="5" t="s">
        <v>708</v>
      </c>
      <c r="AU339" s="5" t="s">
        <v>1315</v>
      </c>
      <c r="AV339" s="5" t="s">
        <v>2419</v>
      </c>
      <c r="AW339" s="5" t="s">
        <v>2144</v>
      </c>
      <c r="AX339" s="7">
        <v>44592.677164351902</v>
      </c>
      <c r="AY339" s="10"/>
    </row>
    <row r="340" spans="1:51" s="1" customFormat="1" ht="50" customHeight="1">
      <c r="A340" s="9">
        <v>2021</v>
      </c>
      <c r="B340" s="5" t="s">
        <v>435</v>
      </c>
      <c r="C340" s="5" t="s">
        <v>2782</v>
      </c>
      <c r="D340" s="5" t="s">
        <v>1299</v>
      </c>
      <c r="E340" s="5" t="s">
        <v>2834</v>
      </c>
      <c r="F340" s="5" t="s">
        <v>2219</v>
      </c>
      <c r="G340" s="5" t="s">
        <v>739</v>
      </c>
      <c r="H340" s="29" t="s">
        <v>2770</v>
      </c>
      <c r="I340" s="5">
        <v>2</v>
      </c>
      <c r="J340" s="4">
        <v>5</v>
      </c>
      <c r="K340" s="5" t="s">
        <v>2602</v>
      </c>
      <c r="L340" s="5" t="s">
        <v>2773</v>
      </c>
      <c r="M340" s="4">
        <v>7</v>
      </c>
      <c r="N340" s="5" t="s">
        <v>1817</v>
      </c>
      <c r="O340" s="5" t="s">
        <v>2718</v>
      </c>
      <c r="P340" s="5" t="s">
        <v>207</v>
      </c>
      <c r="Q340" s="6">
        <v>8.73</v>
      </c>
      <c r="R340" s="6">
        <v>15</v>
      </c>
      <c r="S340" s="6">
        <v>35</v>
      </c>
      <c r="T340" s="6">
        <v>25</v>
      </c>
      <c r="U340" s="6">
        <v>25</v>
      </c>
      <c r="V340" s="6">
        <v>100</v>
      </c>
      <c r="W340" s="6">
        <v>10</v>
      </c>
      <c r="X340" s="6">
        <v>0.02</v>
      </c>
      <c r="Y340" s="6">
        <v>59.19</v>
      </c>
      <c r="Z340" s="6">
        <v>21.5</v>
      </c>
      <c r="AA340" s="6">
        <v>90.71</v>
      </c>
      <c r="AB340" s="21">
        <f t="shared" si="38"/>
        <v>0.90709999999999991</v>
      </c>
      <c r="AC340" s="23">
        <f t="shared" si="35"/>
        <v>0.90709999999999991</v>
      </c>
      <c r="AD340" s="34">
        <v>0.90709999999999991</v>
      </c>
      <c r="AE340" s="34">
        <v>90.71</v>
      </c>
      <c r="AF340" s="35" t="str">
        <f>REPT("|",Tabla13[[#This Row],[Columna2]])</f>
        <v>||||||||||||||||||||||||||||||||||||||||||||||||||||||||||||||||||||||||||||||||||||||||||</v>
      </c>
      <c r="AG340" s="24" t="str">
        <f t="shared" si="36"/>
        <v>85% a 100%</v>
      </c>
      <c r="AH340" s="26" t="str">
        <f t="shared" si="37"/>
        <v>026000092000101</v>
      </c>
      <c r="AI340" s="6">
        <v>4755848.91</v>
      </c>
      <c r="AJ340" s="6">
        <v>4313867.75</v>
      </c>
      <c r="AK340" s="21">
        <f t="shared" si="40"/>
        <v>0.90706576925295967</v>
      </c>
      <c r="AL340" s="33">
        <v>0.90706576925295967</v>
      </c>
      <c r="AM340" s="33">
        <f>+Tabla13[[#This Row],[Columna3]]*$AZ$4</f>
        <v>90.706576925295963</v>
      </c>
      <c r="AN340" s="36" t="str">
        <f>REPT("|",Tabla13[[#This Row],[Columna4]])</f>
        <v>||||||||||||||||||||||||||||||||||||||||||||||||||||||||||||||||||||||||||||||||||||||||||</v>
      </c>
      <c r="AO340" s="26" t="str">
        <f t="shared" si="39"/>
        <v>85% a 100%</v>
      </c>
      <c r="AP340" s="6">
        <v>4335000.2299999995</v>
      </c>
      <c r="AQ340" s="6">
        <v>3913867.75</v>
      </c>
      <c r="AR340" s="5" t="s">
        <v>874</v>
      </c>
      <c r="AS340" s="5" t="s">
        <v>359</v>
      </c>
      <c r="AT340" s="5" t="s">
        <v>2364</v>
      </c>
      <c r="AU340" s="5" t="s">
        <v>168</v>
      </c>
      <c r="AV340" s="5" t="s">
        <v>1827</v>
      </c>
      <c r="AW340" s="5" t="s">
        <v>271</v>
      </c>
      <c r="AX340" s="7">
        <v>44587.513634259303</v>
      </c>
      <c r="AY340" s="10"/>
    </row>
    <row r="341" spans="1:51" s="1" customFormat="1" ht="50" customHeight="1">
      <c r="A341" s="9">
        <v>2021</v>
      </c>
      <c r="B341" s="5" t="s">
        <v>435</v>
      </c>
      <c r="C341" s="5" t="s">
        <v>2782</v>
      </c>
      <c r="D341" s="5" t="s">
        <v>1299</v>
      </c>
      <c r="E341" s="5" t="s">
        <v>2834</v>
      </c>
      <c r="F341" s="5" t="s">
        <v>1328</v>
      </c>
      <c r="G341" s="5" t="s">
        <v>312</v>
      </c>
      <c r="H341" s="29" t="s">
        <v>2771</v>
      </c>
      <c r="I341" s="5">
        <v>2</v>
      </c>
      <c r="J341" s="4">
        <v>5</v>
      </c>
      <c r="K341" s="5" t="s">
        <v>2602</v>
      </c>
      <c r="L341" s="5" t="s">
        <v>2773</v>
      </c>
      <c r="M341" s="4">
        <v>7</v>
      </c>
      <c r="N341" s="5" t="s">
        <v>1817</v>
      </c>
      <c r="O341" s="5" t="s">
        <v>358</v>
      </c>
      <c r="P341" s="5" t="s">
        <v>488</v>
      </c>
      <c r="Q341" s="6">
        <v>16.690000000000001</v>
      </c>
      <c r="R341" s="6">
        <v>25</v>
      </c>
      <c r="S341" s="6">
        <v>35</v>
      </c>
      <c r="T341" s="6">
        <v>20</v>
      </c>
      <c r="U341" s="6">
        <v>20</v>
      </c>
      <c r="V341" s="6">
        <v>100</v>
      </c>
      <c r="W341" s="6">
        <v>20.059999999999999</v>
      </c>
      <c r="X341" s="6">
        <v>15</v>
      </c>
      <c r="Y341" s="6">
        <v>56.69</v>
      </c>
      <c r="Z341" s="6">
        <v>0</v>
      </c>
      <c r="AA341" s="6">
        <v>91.75</v>
      </c>
      <c r="AB341" s="21">
        <f t="shared" si="38"/>
        <v>0.91749999999999998</v>
      </c>
      <c r="AC341" s="23">
        <f t="shared" si="35"/>
        <v>0.91749999999999998</v>
      </c>
      <c r="AD341" s="34">
        <v>0.91749999999999998</v>
      </c>
      <c r="AE341" s="34">
        <v>91.75</v>
      </c>
      <c r="AF341" s="35" t="str">
        <f>REPT("|",Tabla13[[#This Row],[Columna2]])</f>
        <v>|||||||||||||||||||||||||||||||||||||||||||||||||||||||||||||||||||||||||||||||||||||||||||</v>
      </c>
      <c r="AG341" s="24" t="str">
        <f t="shared" si="36"/>
        <v>85% a 100%</v>
      </c>
      <c r="AH341" s="26" t="str">
        <f t="shared" si="37"/>
        <v>026000092000182</v>
      </c>
      <c r="AI341" s="6">
        <v>8569129.9100000001</v>
      </c>
      <c r="AJ341" s="6">
        <v>7817633.6500000004</v>
      </c>
      <c r="AK341" s="21">
        <f t="shared" si="40"/>
        <v>0.91230191771010272</v>
      </c>
      <c r="AL341" s="33">
        <v>0.91230191771010272</v>
      </c>
      <c r="AM341" s="33">
        <f>+Tabla13[[#This Row],[Columna3]]*$AZ$4</f>
        <v>91.230191771010269</v>
      </c>
      <c r="AN341" s="36" t="str">
        <f>REPT("|",Tabla13[[#This Row],[Columna4]])</f>
        <v>|||||||||||||||||||||||||||||||||||||||||||||||||||||||||||||||||||||||||||||||||||||||||||</v>
      </c>
      <c r="AO341" s="26" t="str">
        <f t="shared" si="39"/>
        <v>85% a 100%</v>
      </c>
      <c r="AP341" s="6">
        <v>8976931.1099999994</v>
      </c>
      <c r="AQ341" s="6">
        <v>8204586.1700000009</v>
      </c>
      <c r="AR341" s="5" t="s">
        <v>2748</v>
      </c>
      <c r="AS341" s="5" t="s">
        <v>338</v>
      </c>
      <c r="AT341" s="5" t="s">
        <v>943</v>
      </c>
      <c r="AU341" s="5" t="s">
        <v>399</v>
      </c>
      <c r="AV341" s="5" t="s">
        <v>1827</v>
      </c>
      <c r="AW341" s="5" t="s">
        <v>271</v>
      </c>
      <c r="AX341" s="7">
        <v>44587.523958333302</v>
      </c>
      <c r="AY341" s="10"/>
    </row>
    <row r="342" spans="1:51" s="1" customFormat="1" ht="50" customHeight="1">
      <c r="A342" s="9">
        <v>2021</v>
      </c>
      <c r="B342" s="5" t="s">
        <v>435</v>
      </c>
      <c r="C342" s="5" t="s">
        <v>2782</v>
      </c>
      <c r="D342" s="5" t="s">
        <v>1299</v>
      </c>
      <c r="E342" s="5" t="s">
        <v>2834</v>
      </c>
      <c r="F342" s="5" t="s">
        <v>2578</v>
      </c>
      <c r="G342" s="5" t="s">
        <v>1455</v>
      </c>
      <c r="H342" s="29" t="s">
        <v>2771</v>
      </c>
      <c r="I342" s="5">
        <v>2</v>
      </c>
      <c r="J342" s="4">
        <v>5</v>
      </c>
      <c r="K342" s="5" t="s">
        <v>2602</v>
      </c>
      <c r="L342" s="5" t="s">
        <v>2773</v>
      </c>
      <c r="M342" s="4">
        <v>7</v>
      </c>
      <c r="N342" s="5" t="s">
        <v>1817</v>
      </c>
      <c r="O342" s="5" t="s">
        <v>275</v>
      </c>
      <c r="P342" s="5" t="s">
        <v>207</v>
      </c>
      <c r="Q342" s="6">
        <v>10.039999999999999</v>
      </c>
      <c r="R342" s="6">
        <v>25</v>
      </c>
      <c r="S342" s="6">
        <v>0</v>
      </c>
      <c r="T342" s="6">
        <v>0</v>
      </c>
      <c r="U342" s="6">
        <v>0</v>
      </c>
      <c r="V342" s="6">
        <v>25</v>
      </c>
      <c r="W342" s="6">
        <v>18.420000000000002</v>
      </c>
      <c r="X342" s="6">
        <v>10</v>
      </c>
      <c r="Y342" s="6">
        <v>0</v>
      </c>
      <c r="Z342" s="6">
        <v>2.6</v>
      </c>
      <c r="AA342" s="6">
        <v>31.02</v>
      </c>
      <c r="AB342" s="21">
        <f t="shared" si="38"/>
        <v>1.2407999999999999</v>
      </c>
      <c r="AC342" s="23">
        <f t="shared" si="35"/>
        <v>1</v>
      </c>
      <c r="AD342" s="34">
        <v>1</v>
      </c>
      <c r="AE342" s="34">
        <v>100</v>
      </c>
      <c r="AF342" s="35" t="str">
        <f>REPT("|",Tabla13[[#This Row],[Columna2]])</f>
        <v>||||||||||||||||||||||||||||||||||||||||||||||||||||||||||||||||||||||||||||||||||||||||||||||||||||</v>
      </c>
      <c r="AG342" s="24" t="str">
        <f t="shared" si="36"/>
        <v>85% a 100%</v>
      </c>
      <c r="AH342" s="26" t="str">
        <f t="shared" si="37"/>
        <v>026000092000183</v>
      </c>
      <c r="AI342" s="6">
        <v>915506.11</v>
      </c>
      <c r="AJ342" s="6">
        <v>796491.23</v>
      </c>
      <c r="AK342" s="21">
        <f t="shared" si="40"/>
        <v>0.87000099868257574</v>
      </c>
      <c r="AL342" s="33">
        <v>0.87000099868257574</v>
      </c>
      <c r="AM342" s="33">
        <f>+Tabla13[[#This Row],[Columna3]]*$AZ$4</f>
        <v>87.000099868257578</v>
      </c>
      <c r="AN342" s="36" t="str">
        <f>REPT("|",Tabla13[[#This Row],[Columna4]])</f>
        <v>|||||||||||||||||||||||||||||||||||||||||||||||||||||||||||||||||||||||||||||||||||||||</v>
      </c>
      <c r="AO342" s="26" t="str">
        <f t="shared" si="39"/>
        <v>85% a 100%</v>
      </c>
      <c r="AP342" s="6">
        <v>928553.59000000008</v>
      </c>
      <c r="AQ342" s="6">
        <v>809538.71</v>
      </c>
      <c r="AR342" s="5" t="s">
        <v>232</v>
      </c>
      <c r="AS342" s="5" t="s">
        <v>2559</v>
      </c>
      <c r="AT342" s="5" t="s">
        <v>857</v>
      </c>
      <c r="AU342" s="5" t="s">
        <v>399</v>
      </c>
      <c r="AV342" s="5" t="s">
        <v>1827</v>
      </c>
      <c r="AW342" s="5" t="s">
        <v>271</v>
      </c>
      <c r="AX342" s="7">
        <v>44587.5102430556</v>
      </c>
      <c r="AY342" s="10"/>
    </row>
    <row r="343" spans="1:51" s="1" customFormat="1" ht="50" customHeight="1">
      <c r="A343" s="9">
        <v>2021</v>
      </c>
      <c r="B343" s="5" t="s">
        <v>435</v>
      </c>
      <c r="C343" s="5" t="s">
        <v>2782</v>
      </c>
      <c r="D343" s="5" t="s">
        <v>1299</v>
      </c>
      <c r="E343" s="5" t="s">
        <v>2834</v>
      </c>
      <c r="F343" s="5" t="s">
        <v>836</v>
      </c>
      <c r="G343" s="5" t="s">
        <v>2109</v>
      </c>
      <c r="H343" s="29" t="s">
        <v>2771</v>
      </c>
      <c r="I343" s="5">
        <v>2</v>
      </c>
      <c r="J343" s="4">
        <v>5</v>
      </c>
      <c r="K343" s="5" t="s">
        <v>2602</v>
      </c>
      <c r="L343" s="5" t="s">
        <v>2773</v>
      </c>
      <c r="M343" s="4">
        <v>7</v>
      </c>
      <c r="N343" s="5" t="s">
        <v>1817</v>
      </c>
      <c r="O343" s="5" t="s">
        <v>1258</v>
      </c>
      <c r="P343" s="5" t="s">
        <v>488</v>
      </c>
      <c r="Q343" s="6">
        <v>0</v>
      </c>
      <c r="R343" s="6">
        <v>10</v>
      </c>
      <c r="S343" s="6">
        <v>35</v>
      </c>
      <c r="T343" s="6">
        <v>25</v>
      </c>
      <c r="U343" s="6">
        <v>30</v>
      </c>
      <c r="V343" s="6">
        <v>100</v>
      </c>
      <c r="W343" s="6">
        <v>0</v>
      </c>
      <c r="X343" s="6">
        <v>25</v>
      </c>
      <c r="Y343" s="6">
        <v>25</v>
      </c>
      <c r="Z343" s="6">
        <v>1</v>
      </c>
      <c r="AA343" s="6">
        <v>51</v>
      </c>
      <c r="AB343" s="21">
        <f t="shared" si="38"/>
        <v>0.51</v>
      </c>
      <c r="AC343" s="23">
        <f t="shared" si="35"/>
        <v>0.51</v>
      </c>
      <c r="AD343" s="34">
        <v>0.51</v>
      </c>
      <c r="AE343" s="34">
        <v>51</v>
      </c>
      <c r="AF343" s="35" t="str">
        <f>REPT("|",Tabla13[[#This Row],[Columna2]])</f>
        <v>|||||||||||||||||||||||||||||||||||||||||||||||||||</v>
      </c>
      <c r="AG343" s="24" t="str">
        <f t="shared" si="36"/>
        <v>0% a 69,99%</v>
      </c>
      <c r="AH343" s="26" t="str">
        <f t="shared" si="37"/>
        <v>026000092000184</v>
      </c>
      <c r="AI343" s="6">
        <v>12000</v>
      </c>
      <c r="AJ343" s="6">
        <v>690.7</v>
      </c>
      <c r="AK343" s="21">
        <f t="shared" si="40"/>
        <v>5.7558333333333336E-2</v>
      </c>
      <c r="AL343" s="33">
        <v>5.7558333333333336E-2</v>
      </c>
      <c r="AM343" s="33">
        <f>+Tabla13[[#This Row],[Columna3]]*$AZ$4</f>
        <v>5.7558333333333334</v>
      </c>
      <c r="AN343" s="36" t="str">
        <f>REPT("|",Tabla13[[#This Row],[Columna4]])</f>
        <v>|||||</v>
      </c>
      <c r="AO343" s="26" t="str">
        <f t="shared" si="39"/>
        <v>0% a 69,99%</v>
      </c>
      <c r="AP343" s="6">
        <v>12000</v>
      </c>
      <c r="AQ343" s="6">
        <v>690.7</v>
      </c>
      <c r="AR343" s="5" t="s">
        <v>2178</v>
      </c>
      <c r="AS343" s="5" t="s">
        <v>258</v>
      </c>
      <c r="AT343" s="5" t="s">
        <v>200</v>
      </c>
      <c r="AU343" s="5" t="s">
        <v>399</v>
      </c>
      <c r="AV343" s="5" t="s">
        <v>1827</v>
      </c>
      <c r="AW343" s="5" t="s">
        <v>271</v>
      </c>
      <c r="AX343" s="7">
        <v>44587.512002314797</v>
      </c>
      <c r="AY343" s="10"/>
    </row>
    <row r="344" spans="1:51" s="1" customFormat="1" ht="50" customHeight="1">
      <c r="A344" s="9">
        <v>2021</v>
      </c>
      <c r="B344" s="5" t="s">
        <v>1553</v>
      </c>
      <c r="C344" s="5" t="s">
        <v>2782</v>
      </c>
      <c r="D344" s="5" t="s">
        <v>1196</v>
      </c>
      <c r="E344" s="5" t="s">
        <v>2834</v>
      </c>
      <c r="F344" s="5" t="s">
        <v>2219</v>
      </c>
      <c r="G344" s="5" t="s">
        <v>739</v>
      </c>
      <c r="H344" s="29" t="s">
        <v>2770</v>
      </c>
      <c r="I344" s="5">
        <v>3</v>
      </c>
      <c r="J344" s="4">
        <v>7</v>
      </c>
      <c r="K344" s="5" t="s">
        <v>2274</v>
      </c>
      <c r="L344" s="5" t="s">
        <v>2776</v>
      </c>
      <c r="M344" s="4">
        <v>14</v>
      </c>
      <c r="N344" s="5" t="s">
        <v>2573</v>
      </c>
      <c r="O344" s="5" t="s">
        <v>531</v>
      </c>
      <c r="P344" s="5" t="s">
        <v>314</v>
      </c>
      <c r="Q344" s="6">
        <v>98</v>
      </c>
      <c r="R344" s="6">
        <v>25</v>
      </c>
      <c r="S344" s="6">
        <v>25</v>
      </c>
      <c r="T344" s="6">
        <v>25</v>
      </c>
      <c r="U344" s="6">
        <v>25</v>
      </c>
      <c r="V344" s="6">
        <v>100</v>
      </c>
      <c r="W344" s="6">
        <v>25</v>
      </c>
      <c r="X344" s="6">
        <v>22</v>
      </c>
      <c r="Y344" s="6">
        <v>21.58</v>
      </c>
      <c r="Z344" s="6">
        <v>26.22</v>
      </c>
      <c r="AA344" s="6">
        <v>94.8</v>
      </c>
      <c r="AB344" s="21">
        <f t="shared" si="38"/>
        <v>0.94799999999999995</v>
      </c>
      <c r="AC344" s="23">
        <f t="shared" si="35"/>
        <v>0.94799999999999995</v>
      </c>
      <c r="AD344" s="34">
        <v>0.94799999999999995</v>
      </c>
      <c r="AE344" s="34">
        <v>94.8</v>
      </c>
      <c r="AF344" s="35" t="str">
        <f>REPT("|",Tabla13[[#This Row],[Columna2]])</f>
        <v>||||||||||||||||||||||||||||||||||||||||||||||||||||||||||||||||||||||||||||||||||||||||||||||</v>
      </c>
      <c r="AG344" s="24" t="str">
        <f t="shared" si="36"/>
        <v>85% a 100%</v>
      </c>
      <c r="AH344" s="26" t="str">
        <f t="shared" si="37"/>
        <v>096853343000101</v>
      </c>
      <c r="AI344" s="6">
        <v>6343159.29</v>
      </c>
      <c r="AJ344" s="6">
        <v>6013592.6100000003</v>
      </c>
      <c r="AK344" s="21">
        <f t="shared" si="40"/>
        <v>0.94804376416660985</v>
      </c>
      <c r="AL344" s="33">
        <v>0.94804376416660985</v>
      </c>
      <c r="AM344" s="33">
        <f>+Tabla13[[#This Row],[Columna3]]*$AZ$4</f>
        <v>94.804376416660986</v>
      </c>
      <c r="AN344" s="36" t="str">
        <f>REPT("|",Tabla13[[#This Row],[Columna4]])</f>
        <v>||||||||||||||||||||||||||||||||||||||||||||||||||||||||||||||||||||||||||||||||||||||||||||||</v>
      </c>
      <c r="AO344" s="26" t="str">
        <f t="shared" si="39"/>
        <v>85% a 100%</v>
      </c>
      <c r="AP344" s="6">
        <v>6343159.29</v>
      </c>
      <c r="AQ344" s="6">
        <v>6013592.6099999985</v>
      </c>
      <c r="AR344" s="5" t="s">
        <v>1234</v>
      </c>
      <c r="AS344" s="5" t="s">
        <v>653</v>
      </c>
      <c r="AT344" s="5" t="s">
        <v>1042</v>
      </c>
      <c r="AU344" s="5" t="s">
        <v>852</v>
      </c>
      <c r="AV344" s="5" t="s">
        <v>268</v>
      </c>
      <c r="AW344" s="5" t="s">
        <v>549</v>
      </c>
      <c r="AX344" s="7">
        <v>44589.681446759299</v>
      </c>
      <c r="AY344" s="10"/>
    </row>
    <row r="345" spans="1:51" s="1" customFormat="1" ht="50" customHeight="1">
      <c r="A345" s="9">
        <v>2021</v>
      </c>
      <c r="B345" s="5" t="s">
        <v>1553</v>
      </c>
      <c r="C345" s="5" t="s">
        <v>2782</v>
      </c>
      <c r="D345" s="5" t="s">
        <v>1196</v>
      </c>
      <c r="E345" s="5" t="s">
        <v>2834</v>
      </c>
      <c r="F345" s="5" t="s">
        <v>1328</v>
      </c>
      <c r="G345" s="5" t="s">
        <v>312</v>
      </c>
      <c r="H345" s="29" t="s">
        <v>2771</v>
      </c>
      <c r="I345" s="5">
        <v>1</v>
      </c>
      <c r="J345" s="4">
        <v>1</v>
      </c>
      <c r="K345" s="5" t="s">
        <v>55</v>
      </c>
      <c r="L345" s="5" t="s">
        <v>2773</v>
      </c>
      <c r="M345" s="4">
        <v>7</v>
      </c>
      <c r="N345" s="5" t="s">
        <v>1817</v>
      </c>
      <c r="O345" s="5" t="s">
        <v>138</v>
      </c>
      <c r="P345" s="5" t="s">
        <v>227</v>
      </c>
      <c r="Q345" s="6">
        <v>1447</v>
      </c>
      <c r="R345" s="6">
        <v>200</v>
      </c>
      <c r="S345" s="6">
        <v>610</v>
      </c>
      <c r="T345" s="6">
        <v>0</v>
      </c>
      <c r="U345" s="6">
        <v>640</v>
      </c>
      <c r="V345" s="6">
        <v>1450</v>
      </c>
      <c r="W345" s="6">
        <v>208</v>
      </c>
      <c r="X345" s="6">
        <v>98</v>
      </c>
      <c r="Y345" s="6">
        <v>81</v>
      </c>
      <c r="Z345" s="6">
        <v>490</v>
      </c>
      <c r="AA345" s="6">
        <v>877</v>
      </c>
      <c r="AB345" s="21">
        <f t="shared" si="38"/>
        <v>0.60482758620689658</v>
      </c>
      <c r="AC345" s="23">
        <f t="shared" si="35"/>
        <v>0.60482758620689658</v>
      </c>
      <c r="AD345" s="34">
        <v>0.60482758620689658</v>
      </c>
      <c r="AE345" s="34">
        <v>60.482758620689658</v>
      </c>
      <c r="AF345" s="35" t="str">
        <f>REPT("|",Tabla13[[#This Row],[Columna2]])</f>
        <v>||||||||||||||||||||||||||||||||||||||||||||||||||||||||||||</v>
      </c>
      <c r="AG345" s="24" t="str">
        <f t="shared" si="36"/>
        <v>0% a 69,99%</v>
      </c>
      <c r="AH345" s="26" t="str">
        <f t="shared" si="37"/>
        <v>096853343000182</v>
      </c>
      <c r="AI345" s="6">
        <v>14216824.84</v>
      </c>
      <c r="AJ345" s="6">
        <v>13812789.24</v>
      </c>
      <c r="AK345" s="21">
        <f t="shared" si="40"/>
        <v>0.9715804615624708</v>
      </c>
      <c r="AL345" s="33">
        <v>0.9715804615624708</v>
      </c>
      <c r="AM345" s="33">
        <f>+Tabla13[[#This Row],[Columna3]]*$AZ$4</f>
        <v>97.158046156247082</v>
      </c>
      <c r="AN345" s="36" t="str">
        <f>REPT("|",Tabla13[[#This Row],[Columna4]])</f>
        <v>|||||||||||||||||||||||||||||||||||||||||||||||||||||||||||||||||||||||||||||||||||||||||||||||||</v>
      </c>
      <c r="AO345" s="26" t="str">
        <f t="shared" si="39"/>
        <v>85% a 100%</v>
      </c>
      <c r="AP345" s="6">
        <v>14216824.839999998</v>
      </c>
      <c r="AQ345" s="6">
        <v>13812789.239999998</v>
      </c>
      <c r="AR345" s="5" t="s">
        <v>1978</v>
      </c>
      <c r="AS345" s="5" t="s">
        <v>2411</v>
      </c>
      <c r="AT345" s="5" t="s">
        <v>1507</v>
      </c>
      <c r="AU345" s="5" t="s">
        <v>235</v>
      </c>
      <c r="AV345" s="5" t="s">
        <v>268</v>
      </c>
      <c r="AW345" s="5" t="s">
        <v>549</v>
      </c>
      <c r="AX345" s="7">
        <v>44589.686099537001</v>
      </c>
      <c r="AY345" s="10"/>
    </row>
    <row r="346" spans="1:51" s="1" customFormat="1" ht="50" customHeight="1">
      <c r="A346" s="9">
        <v>2021</v>
      </c>
      <c r="B346" s="5" t="s">
        <v>1553</v>
      </c>
      <c r="C346" s="5" t="s">
        <v>2782</v>
      </c>
      <c r="D346" s="5" t="s">
        <v>1196</v>
      </c>
      <c r="E346" s="5" t="s">
        <v>2834</v>
      </c>
      <c r="F346" s="5" t="s">
        <v>2578</v>
      </c>
      <c r="G346" s="5" t="s">
        <v>1455</v>
      </c>
      <c r="H346" s="29" t="s">
        <v>2771</v>
      </c>
      <c r="I346" s="5">
        <v>2</v>
      </c>
      <c r="J346" s="4">
        <v>5</v>
      </c>
      <c r="K346" s="5" t="s">
        <v>2602</v>
      </c>
      <c r="L346" s="5" t="s">
        <v>2773</v>
      </c>
      <c r="M346" s="4">
        <v>7</v>
      </c>
      <c r="N346" s="5" t="s">
        <v>1817</v>
      </c>
      <c r="O346" s="5" t="s">
        <v>1475</v>
      </c>
      <c r="P346" s="5" t="s">
        <v>227</v>
      </c>
      <c r="Q346" s="6">
        <v>0</v>
      </c>
      <c r="R346" s="6">
        <v>0</v>
      </c>
      <c r="S346" s="6">
        <v>0</v>
      </c>
      <c r="T346" s="6">
        <v>0</v>
      </c>
      <c r="U346" s="6">
        <v>34</v>
      </c>
      <c r="V346" s="6">
        <v>34</v>
      </c>
      <c r="W346" s="6">
        <v>0</v>
      </c>
      <c r="X346" s="6">
        <v>0</v>
      </c>
      <c r="Y346" s="6">
        <v>0</v>
      </c>
      <c r="Z346" s="6">
        <v>34</v>
      </c>
      <c r="AA346" s="6">
        <v>34</v>
      </c>
      <c r="AB346" s="21">
        <f t="shared" si="38"/>
        <v>1</v>
      </c>
      <c r="AC346" s="23">
        <f t="shared" si="35"/>
        <v>1</v>
      </c>
      <c r="AD346" s="34">
        <v>1</v>
      </c>
      <c r="AE346" s="34">
        <v>100</v>
      </c>
      <c r="AF346" s="35" t="str">
        <f>REPT("|",Tabla13[[#This Row],[Columna2]])</f>
        <v>||||||||||||||||||||||||||||||||||||||||||||||||||||||||||||||||||||||||||||||||||||||||||||||||||||</v>
      </c>
      <c r="AG346" s="24" t="str">
        <f t="shared" si="36"/>
        <v>85% a 100%</v>
      </c>
      <c r="AH346" s="26" t="str">
        <f t="shared" si="37"/>
        <v>096853343000183</v>
      </c>
      <c r="AI346" s="6">
        <v>1225897.47</v>
      </c>
      <c r="AJ346" s="6">
        <v>455738.53</v>
      </c>
      <c r="AK346" s="21">
        <f t="shared" si="40"/>
        <v>0.37175909172893556</v>
      </c>
      <c r="AL346" s="33">
        <v>0.37175909172893556</v>
      </c>
      <c r="AM346" s="33">
        <f>+Tabla13[[#This Row],[Columna3]]*$AZ$4</f>
        <v>37.175909172893554</v>
      </c>
      <c r="AN346" s="36" t="str">
        <f>REPT("|",Tabla13[[#This Row],[Columna4]])</f>
        <v>|||||||||||||||||||||||||||||||||||||</v>
      </c>
      <c r="AO346" s="26" t="str">
        <f t="shared" si="39"/>
        <v>0% a 69,99%</v>
      </c>
      <c r="AP346" s="6">
        <v>1225897.47</v>
      </c>
      <c r="AQ346" s="6">
        <v>455738.53</v>
      </c>
      <c r="AR346" s="5" t="s">
        <v>1470</v>
      </c>
      <c r="AS346" s="5" t="s">
        <v>1470</v>
      </c>
      <c r="AT346" s="5" t="s">
        <v>1140</v>
      </c>
      <c r="AU346" s="5" t="s">
        <v>2196</v>
      </c>
      <c r="AV346" s="5" t="s">
        <v>268</v>
      </c>
      <c r="AW346" s="5" t="s">
        <v>549</v>
      </c>
      <c r="AX346" s="7">
        <v>44589.686481481498</v>
      </c>
      <c r="AY346" s="10"/>
    </row>
    <row r="347" spans="1:51" s="1" customFormat="1" ht="50" customHeight="1">
      <c r="A347" s="9">
        <v>2021</v>
      </c>
      <c r="B347" s="5" t="s">
        <v>1553</v>
      </c>
      <c r="C347" s="5" t="s">
        <v>2782</v>
      </c>
      <c r="D347" s="5" t="s">
        <v>1196</v>
      </c>
      <c r="E347" s="5" t="s">
        <v>2834</v>
      </c>
      <c r="F347" s="5" t="s">
        <v>836</v>
      </c>
      <c r="G347" s="5" t="s">
        <v>2109</v>
      </c>
      <c r="H347" s="29" t="s">
        <v>2771</v>
      </c>
      <c r="I347" s="5">
        <v>2</v>
      </c>
      <c r="J347" s="4">
        <v>5</v>
      </c>
      <c r="K347" s="5" t="s">
        <v>2602</v>
      </c>
      <c r="L347" s="5" t="s">
        <v>2773</v>
      </c>
      <c r="M347" s="4">
        <v>7</v>
      </c>
      <c r="N347" s="5" t="s">
        <v>1817</v>
      </c>
      <c r="O347" s="5" t="s">
        <v>157</v>
      </c>
      <c r="P347" s="5" t="s">
        <v>227</v>
      </c>
      <c r="Q347" s="6">
        <v>19</v>
      </c>
      <c r="R347" s="6">
        <v>0</v>
      </c>
      <c r="S347" s="6">
        <v>1</v>
      </c>
      <c r="T347" s="6">
        <v>0</v>
      </c>
      <c r="U347" s="6">
        <v>5</v>
      </c>
      <c r="V347" s="6">
        <v>6</v>
      </c>
      <c r="W347" s="6">
        <v>0</v>
      </c>
      <c r="X347" s="6">
        <v>1</v>
      </c>
      <c r="Y347" s="6">
        <v>0</v>
      </c>
      <c r="Z347" s="6">
        <v>5</v>
      </c>
      <c r="AA347" s="6">
        <v>6</v>
      </c>
      <c r="AB347" s="21">
        <f t="shared" si="38"/>
        <v>1</v>
      </c>
      <c r="AC347" s="23">
        <f t="shared" si="35"/>
        <v>1</v>
      </c>
      <c r="AD347" s="34">
        <v>1</v>
      </c>
      <c r="AE347" s="34">
        <v>100</v>
      </c>
      <c r="AF347" s="35" t="str">
        <f>REPT("|",Tabla13[[#This Row],[Columna2]])</f>
        <v>||||||||||||||||||||||||||||||||||||||||||||||||||||||||||||||||||||||||||||||||||||||||||||||||||||</v>
      </c>
      <c r="AG347" s="24" t="str">
        <f t="shared" si="36"/>
        <v>85% a 100%</v>
      </c>
      <c r="AH347" s="26" t="str">
        <f t="shared" si="37"/>
        <v>096853343000184</v>
      </c>
      <c r="AI347" s="6">
        <v>204814.9</v>
      </c>
      <c r="AJ347" s="6">
        <v>202768.9</v>
      </c>
      <c r="AK347" s="21">
        <f t="shared" si="40"/>
        <v>0.99001049240069938</v>
      </c>
      <c r="AL347" s="33">
        <v>0.99001049240069938</v>
      </c>
      <c r="AM347" s="33">
        <f>+Tabla13[[#This Row],[Columna3]]*$AZ$4</f>
        <v>99.001049240069932</v>
      </c>
      <c r="AN347" s="36" t="str">
        <f>REPT("|",Tabla13[[#This Row],[Columna4]])</f>
        <v>|||||||||||||||||||||||||||||||||||||||||||||||||||||||||||||||||||||||||||||||||||||||||||||||||||</v>
      </c>
      <c r="AO347" s="26" t="str">
        <f t="shared" si="39"/>
        <v>85% a 100%</v>
      </c>
      <c r="AP347" s="6">
        <v>204814.90000000002</v>
      </c>
      <c r="AQ347" s="6">
        <v>202768.9</v>
      </c>
      <c r="AR347" s="5" t="s">
        <v>1470</v>
      </c>
      <c r="AS347" s="5" t="s">
        <v>1313</v>
      </c>
      <c r="AT347" s="5" t="s">
        <v>90</v>
      </c>
      <c r="AU347" s="5" t="s">
        <v>597</v>
      </c>
      <c r="AV347" s="5" t="s">
        <v>268</v>
      </c>
      <c r="AW347" s="5" t="s">
        <v>549</v>
      </c>
      <c r="AX347" s="7">
        <v>44589.693009259303</v>
      </c>
      <c r="AY347" s="10"/>
    </row>
    <row r="348" spans="1:51" s="1" customFormat="1" ht="50" customHeight="1">
      <c r="A348" s="9">
        <v>2021</v>
      </c>
      <c r="B348" s="5" t="s">
        <v>2481</v>
      </c>
      <c r="C348" s="5" t="s">
        <v>2782</v>
      </c>
      <c r="D348" s="5" t="s">
        <v>1533</v>
      </c>
      <c r="E348" s="5" t="s">
        <v>2837</v>
      </c>
      <c r="F348" s="5" t="s">
        <v>2219</v>
      </c>
      <c r="G348" s="5" t="s">
        <v>739</v>
      </c>
      <c r="H348" s="29" t="s">
        <v>2770</v>
      </c>
      <c r="I348" s="5">
        <v>3</v>
      </c>
      <c r="J348" s="4">
        <v>7</v>
      </c>
      <c r="K348" s="5" t="s">
        <v>2274</v>
      </c>
      <c r="L348" s="5" t="s">
        <v>2776</v>
      </c>
      <c r="M348" s="4">
        <v>14</v>
      </c>
      <c r="N348" s="5" t="s">
        <v>2573</v>
      </c>
      <c r="O348" s="5" t="s">
        <v>218</v>
      </c>
      <c r="P348" s="5" t="s">
        <v>488</v>
      </c>
      <c r="Q348" s="6">
        <v>85.34</v>
      </c>
      <c r="R348" s="6">
        <v>25</v>
      </c>
      <c r="S348" s="6">
        <v>25</v>
      </c>
      <c r="T348" s="6">
        <v>25</v>
      </c>
      <c r="U348" s="6">
        <v>25</v>
      </c>
      <c r="V348" s="6">
        <v>100</v>
      </c>
      <c r="W348" s="6">
        <v>25</v>
      </c>
      <c r="X348" s="6">
        <v>31.95</v>
      </c>
      <c r="Y348" s="6">
        <v>18.05</v>
      </c>
      <c r="Z348" s="6">
        <v>10.37</v>
      </c>
      <c r="AA348" s="6">
        <v>85.37</v>
      </c>
      <c r="AB348" s="21">
        <f t="shared" si="38"/>
        <v>0.85370000000000001</v>
      </c>
      <c r="AC348" s="23">
        <f t="shared" si="35"/>
        <v>0.85370000000000001</v>
      </c>
      <c r="AD348" s="34">
        <v>0.85370000000000001</v>
      </c>
      <c r="AE348" s="34">
        <v>85.37</v>
      </c>
      <c r="AF348" s="35" t="str">
        <f>REPT("|",Tabla13[[#This Row],[Columna2]])</f>
        <v>|||||||||||||||||||||||||||||||||||||||||||||||||||||||||||||||||||||||||||||||||||||</v>
      </c>
      <c r="AG348" s="24" t="str">
        <f t="shared" si="36"/>
        <v>85% a 100%</v>
      </c>
      <c r="AH348" s="26" t="str">
        <f t="shared" si="37"/>
        <v>136003135000101</v>
      </c>
      <c r="AI348" s="6">
        <v>5882397.1699999999</v>
      </c>
      <c r="AJ348" s="6">
        <v>5352229.7699999996</v>
      </c>
      <c r="AK348" s="21">
        <f t="shared" si="40"/>
        <v>0.90987221966176757</v>
      </c>
      <c r="AL348" s="33">
        <v>0.90987221966176757</v>
      </c>
      <c r="AM348" s="33">
        <f>+Tabla13[[#This Row],[Columna3]]*$AZ$4</f>
        <v>90.987221966176762</v>
      </c>
      <c r="AN348" s="36" t="str">
        <f>REPT("|",Tabla13[[#This Row],[Columna4]])</f>
        <v>||||||||||||||||||||||||||||||||||||||||||||||||||||||||||||||||||||||||||||||||||||||||||</v>
      </c>
      <c r="AO348" s="26" t="str">
        <f t="shared" si="39"/>
        <v>85% a 100%</v>
      </c>
      <c r="AP348" s="6">
        <v>5861221.1400000015</v>
      </c>
      <c r="AQ348" s="6">
        <v>4819036.9500000011</v>
      </c>
      <c r="AR348" s="5" t="s">
        <v>565</v>
      </c>
      <c r="AS348" s="5" t="s">
        <v>886</v>
      </c>
      <c r="AT348" s="5" t="s">
        <v>1806</v>
      </c>
      <c r="AU348" s="5" t="s">
        <v>679</v>
      </c>
      <c r="AV348" s="5" t="s">
        <v>511</v>
      </c>
      <c r="AW348" s="5" t="s">
        <v>2316</v>
      </c>
      <c r="AX348" s="7">
        <v>44592.742175925901</v>
      </c>
      <c r="AY348" s="11">
        <v>44591.796192129601</v>
      </c>
    </row>
    <row r="349" spans="1:51" s="1" customFormat="1" ht="50" customHeight="1">
      <c r="A349" s="9">
        <v>2021</v>
      </c>
      <c r="B349" s="5" t="s">
        <v>2481</v>
      </c>
      <c r="C349" s="5" t="s">
        <v>2782</v>
      </c>
      <c r="D349" s="5" t="s">
        <v>1533</v>
      </c>
      <c r="E349" s="5" t="s">
        <v>2837</v>
      </c>
      <c r="F349" s="5" t="s">
        <v>1328</v>
      </c>
      <c r="G349" s="5" t="s">
        <v>312</v>
      </c>
      <c r="H349" s="29" t="s">
        <v>2771</v>
      </c>
      <c r="I349" s="5">
        <v>1</v>
      </c>
      <c r="J349" s="4">
        <v>1</v>
      </c>
      <c r="K349" s="5" t="s">
        <v>55</v>
      </c>
      <c r="L349" s="5" t="s">
        <v>2773</v>
      </c>
      <c r="M349" s="4">
        <v>7</v>
      </c>
      <c r="N349" s="5" t="s">
        <v>1817</v>
      </c>
      <c r="O349" s="5" t="s">
        <v>1984</v>
      </c>
      <c r="P349" s="5" t="s">
        <v>2221</v>
      </c>
      <c r="Q349" s="6">
        <v>734</v>
      </c>
      <c r="R349" s="6">
        <v>45</v>
      </c>
      <c r="S349" s="6">
        <v>0</v>
      </c>
      <c r="T349" s="6">
        <v>50</v>
      </c>
      <c r="U349" s="6">
        <v>500</v>
      </c>
      <c r="V349" s="6">
        <v>595</v>
      </c>
      <c r="W349" s="6">
        <v>45</v>
      </c>
      <c r="X349" s="6">
        <v>536</v>
      </c>
      <c r="Y349" s="6">
        <v>30</v>
      </c>
      <c r="Z349" s="6">
        <v>132</v>
      </c>
      <c r="AA349" s="6">
        <v>743</v>
      </c>
      <c r="AB349" s="21">
        <f t="shared" si="38"/>
        <v>1.2487394957983193</v>
      </c>
      <c r="AC349" s="23">
        <f t="shared" si="35"/>
        <v>1</v>
      </c>
      <c r="AD349" s="34">
        <v>1</v>
      </c>
      <c r="AE349" s="34">
        <v>100</v>
      </c>
      <c r="AF349" s="35" t="str">
        <f>REPT("|",Tabla13[[#This Row],[Columna2]])</f>
        <v>||||||||||||||||||||||||||||||||||||||||||||||||||||||||||||||||||||||||||||||||||||||||||||||||||||</v>
      </c>
      <c r="AG349" s="24" t="str">
        <f t="shared" si="36"/>
        <v>85% a 100%</v>
      </c>
      <c r="AH349" s="26" t="str">
        <f t="shared" si="37"/>
        <v>136003135000182</v>
      </c>
      <c r="AI349" s="6">
        <v>9237745.2100000009</v>
      </c>
      <c r="AJ349" s="6">
        <v>8872655.5299999993</v>
      </c>
      <c r="AK349" s="21">
        <f t="shared" si="40"/>
        <v>0.96047848563686444</v>
      </c>
      <c r="AL349" s="33">
        <v>0.96047848563686444</v>
      </c>
      <c r="AM349" s="33">
        <f>+Tabla13[[#This Row],[Columna3]]*$AZ$4</f>
        <v>96.047848563686443</v>
      </c>
      <c r="AN349" s="36" t="str">
        <f>REPT("|",Tabla13[[#This Row],[Columna4]])</f>
        <v>||||||||||||||||||||||||||||||||||||||||||||||||||||||||||||||||||||||||||||||||||||||||||||||||</v>
      </c>
      <c r="AO349" s="26" t="str">
        <f t="shared" si="39"/>
        <v>85% a 100%</v>
      </c>
      <c r="AP349" s="6">
        <v>9605021.620000001</v>
      </c>
      <c r="AQ349" s="6">
        <v>9466590.6500000004</v>
      </c>
      <c r="AR349" s="5" t="s">
        <v>176</v>
      </c>
      <c r="AS349" s="5" t="s">
        <v>2152</v>
      </c>
      <c r="AT349" s="5" t="s">
        <v>1928</v>
      </c>
      <c r="AU349" s="5" t="s">
        <v>547</v>
      </c>
      <c r="AV349" s="5" t="s">
        <v>511</v>
      </c>
      <c r="AW349" s="5" t="s">
        <v>2316</v>
      </c>
      <c r="AX349" s="7">
        <v>44592.742523148103</v>
      </c>
      <c r="AY349" s="11">
        <v>44591.729166666701</v>
      </c>
    </row>
    <row r="350" spans="1:51" s="1" customFormat="1" ht="50" customHeight="1">
      <c r="A350" s="9">
        <v>2021</v>
      </c>
      <c r="B350" s="5" t="s">
        <v>2481</v>
      </c>
      <c r="C350" s="5" t="s">
        <v>2782</v>
      </c>
      <c r="D350" s="5" t="s">
        <v>1533</v>
      </c>
      <c r="E350" s="5" t="s">
        <v>2837</v>
      </c>
      <c r="F350" s="5" t="s">
        <v>2578</v>
      </c>
      <c r="G350" s="5" t="s">
        <v>1455</v>
      </c>
      <c r="H350" s="29" t="s">
        <v>2771</v>
      </c>
      <c r="I350" s="5">
        <v>2</v>
      </c>
      <c r="J350" s="4">
        <v>5</v>
      </c>
      <c r="K350" s="5" t="s">
        <v>2602</v>
      </c>
      <c r="L350" s="5" t="s">
        <v>2773</v>
      </c>
      <c r="M350" s="4">
        <v>7</v>
      </c>
      <c r="N350" s="5" t="s">
        <v>1817</v>
      </c>
      <c r="O350" s="5" t="s">
        <v>2755</v>
      </c>
      <c r="P350" s="5" t="s">
        <v>2221</v>
      </c>
      <c r="Q350" s="6">
        <v>26</v>
      </c>
      <c r="R350" s="6">
        <v>0</v>
      </c>
      <c r="S350" s="6">
        <v>0</v>
      </c>
      <c r="T350" s="6">
        <v>10</v>
      </c>
      <c r="U350" s="6">
        <v>18</v>
      </c>
      <c r="V350" s="6">
        <v>28</v>
      </c>
      <c r="W350" s="6">
        <v>0</v>
      </c>
      <c r="X350" s="6">
        <v>0</v>
      </c>
      <c r="Y350" s="6">
        <v>4</v>
      </c>
      <c r="Z350" s="6">
        <v>16</v>
      </c>
      <c r="AA350" s="6">
        <v>20</v>
      </c>
      <c r="AB350" s="21">
        <f t="shared" si="38"/>
        <v>0.7142857142857143</v>
      </c>
      <c r="AC350" s="23">
        <f t="shared" si="35"/>
        <v>0.7142857142857143</v>
      </c>
      <c r="AD350" s="34">
        <v>0.7142857142857143</v>
      </c>
      <c r="AE350" s="34">
        <v>71.428571428571431</v>
      </c>
      <c r="AF350" s="35" t="str">
        <f>REPT("|",Tabla13[[#This Row],[Columna2]])</f>
        <v>|||||||||||||||||||||||||||||||||||||||||||||||||||||||||||||||||||||||</v>
      </c>
      <c r="AG350" s="24" t="str">
        <f t="shared" si="36"/>
        <v>70% a 84,99%</v>
      </c>
      <c r="AH350" s="26" t="str">
        <f t="shared" si="37"/>
        <v>136003135000183</v>
      </c>
      <c r="AI350" s="6">
        <v>434416.85</v>
      </c>
      <c r="AJ350" s="6">
        <v>228019.05</v>
      </c>
      <c r="AK350" s="21">
        <f t="shared" si="40"/>
        <v>0.52488537219493214</v>
      </c>
      <c r="AL350" s="33">
        <v>0.52488537219493214</v>
      </c>
      <c r="AM350" s="33">
        <f>+Tabla13[[#This Row],[Columna3]]*$AZ$4</f>
        <v>52.488537219493217</v>
      </c>
      <c r="AN350" s="36" t="str">
        <f>REPT("|",Tabla13[[#This Row],[Columna4]])</f>
        <v>||||||||||||||||||||||||||||||||||||||||||||||||||||</v>
      </c>
      <c r="AO350" s="26" t="str">
        <f t="shared" si="39"/>
        <v>0% a 69,99%</v>
      </c>
      <c r="AP350" s="6">
        <v>275682.02999999997</v>
      </c>
      <c r="AQ350" s="6">
        <v>167102.21</v>
      </c>
      <c r="AR350" s="5" t="s">
        <v>1802</v>
      </c>
      <c r="AS350" s="5" t="s">
        <v>669</v>
      </c>
      <c r="AT350" s="5" t="s">
        <v>546</v>
      </c>
      <c r="AU350" s="5" t="s">
        <v>2622</v>
      </c>
      <c r="AV350" s="5" t="s">
        <v>511</v>
      </c>
      <c r="AW350" s="5" t="s">
        <v>2316</v>
      </c>
      <c r="AX350" s="7">
        <v>44592.742800925902</v>
      </c>
      <c r="AY350" s="11">
        <v>44591.837187500001</v>
      </c>
    </row>
    <row r="351" spans="1:51" s="1" customFormat="1" ht="50" customHeight="1">
      <c r="A351" s="9">
        <v>2021</v>
      </c>
      <c r="B351" s="5" t="s">
        <v>2481</v>
      </c>
      <c r="C351" s="5" t="s">
        <v>2782</v>
      </c>
      <c r="D351" s="5" t="s">
        <v>1533</v>
      </c>
      <c r="E351" s="5" t="s">
        <v>2837</v>
      </c>
      <c r="F351" s="5" t="s">
        <v>836</v>
      </c>
      <c r="G351" s="5" t="s">
        <v>2109</v>
      </c>
      <c r="H351" s="29" t="s">
        <v>2771</v>
      </c>
      <c r="I351" s="5">
        <v>2</v>
      </c>
      <c r="J351" s="4">
        <v>5</v>
      </c>
      <c r="K351" s="5" t="s">
        <v>2602</v>
      </c>
      <c r="L351" s="5" t="s">
        <v>2773</v>
      </c>
      <c r="M351" s="4">
        <v>7</v>
      </c>
      <c r="N351" s="5" t="s">
        <v>1817</v>
      </c>
      <c r="O351" s="5" t="s">
        <v>273</v>
      </c>
      <c r="P351" s="5" t="s">
        <v>2221</v>
      </c>
      <c r="Q351" s="6">
        <v>16</v>
      </c>
      <c r="R351" s="6">
        <v>0</v>
      </c>
      <c r="S351" s="6">
        <v>0</v>
      </c>
      <c r="T351" s="6">
        <v>8</v>
      </c>
      <c r="U351" s="6">
        <v>12</v>
      </c>
      <c r="V351" s="6">
        <v>20</v>
      </c>
      <c r="W351" s="6">
        <v>0</v>
      </c>
      <c r="X351" s="6">
        <v>0</v>
      </c>
      <c r="Y351" s="6">
        <v>8</v>
      </c>
      <c r="Z351" s="6">
        <v>12</v>
      </c>
      <c r="AA351" s="6">
        <v>20</v>
      </c>
      <c r="AB351" s="21">
        <f t="shared" si="38"/>
        <v>1</v>
      </c>
      <c r="AC351" s="23">
        <f t="shared" si="35"/>
        <v>1</v>
      </c>
      <c r="AD351" s="34">
        <v>1</v>
      </c>
      <c r="AE351" s="34">
        <v>100</v>
      </c>
      <c r="AF351" s="35" t="str">
        <f>REPT("|",Tabla13[[#This Row],[Columna2]])</f>
        <v>||||||||||||||||||||||||||||||||||||||||||||||||||||||||||||||||||||||||||||||||||||||||||||||||||||</v>
      </c>
      <c r="AG351" s="24" t="str">
        <f t="shared" si="36"/>
        <v>85% a 100%</v>
      </c>
      <c r="AH351" s="26" t="str">
        <f t="shared" si="37"/>
        <v>136003135000184</v>
      </c>
      <c r="AI351" s="6">
        <v>234584.8</v>
      </c>
      <c r="AJ351" s="6">
        <v>8363.16</v>
      </c>
      <c r="AK351" s="21">
        <f t="shared" si="40"/>
        <v>3.5650903212825387E-2</v>
      </c>
      <c r="AL351" s="33">
        <v>3.5650903212825387E-2</v>
      </c>
      <c r="AM351" s="33">
        <f>+Tabla13[[#This Row],[Columna3]]*$AZ$4</f>
        <v>3.5650903212825389</v>
      </c>
      <c r="AN351" s="36" t="str">
        <f>REPT("|",Tabla13[[#This Row],[Columna4]])</f>
        <v>|||</v>
      </c>
      <c r="AO351" s="26" t="str">
        <f t="shared" si="39"/>
        <v>0% a 69,99%</v>
      </c>
      <c r="AP351" s="6">
        <v>47219.240000000005</v>
      </c>
      <c r="AQ351" s="6">
        <v>8537.7000000000007</v>
      </c>
      <c r="AR351" s="5" t="s">
        <v>84</v>
      </c>
      <c r="AS351" s="5" t="s">
        <v>2686</v>
      </c>
      <c r="AT351" s="5" t="s">
        <v>2105</v>
      </c>
      <c r="AU351" s="5" t="s">
        <v>1702</v>
      </c>
      <c r="AV351" s="5" t="s">
        <v>511</v>
      </c>
      <c r="AW351" s="5" t="s">
        <v>2316</v>
      </c>
      <c r="AX351" s="7">
        <v>44592.743645833303</v>
      </c>
      <c r="AY351" s="11">
        <v>44592.6078009259</v>
      </c>
    </row>
    <row r="352" spans="1:51" s="1" customFormat="1" ht="50" customHeight="1">
      <c r="A352" s="9">
        <v>2021</v>
      </c>
      <c r="B352" s="5" t="s">
        <v>2704</v>
      </c>
      <c r="C352" s="5" t="s">
        <v>2782</v>
      </c>
      <c r="D352" s="5" t="s">
        <v>1316</v>
      </c>
      <c r="E352" s="5" t="s">
        <v>2834</v>
      </c>
      <c r="F352" s="5" t="s">
        <v>2219</v>
      </c>
      <c r="G352" s="5" t="s">
        <v>739</v>
      </c>
      <c r="H352" s="29" t="s">
        <v>2770</v>
      </c>
      <c r="I352" s="5">
        <v>3</v>
      </c>
      <c r="J352" s="4">
        <v>7</v>
      </c>
      <c r="K352" s="5" t="s">
        <v>2274</v>
      </c>
      <c r="L352" s="5" t="s">
        <v>2773</v>
      </c>
      <c r="M352" s="4">
        <v>7</v>
      </c>
      <c r="N352" s="5" t="s">
        <v>1817</v>
      </c>
      <c r="O352" s="5" t="s">
        <v>218</v>
      </c>
      <c r="P352" s="5" t="s">
        <v>488</v>
      </c>
      <c r="Q352" s="6">
        <v>95</v>
      </c>
      <c r="R352" s="6">
        <v>20</v>
      </c>
      <c r="S352" s="6">
        <v>20</v>
      </c>
      <c r="T352" s="6">
        <v>25</v>
      </c>
      <c r="U352" s="6">
        <v>30</v>
      </c>
      <c r="V352" s="6">
        <v>95</v>
      </c>
      <c r="W352" s="6">
        <v>28.08</v>
      </c>
      <c r="X352" s="6">
        <v>15</v>
      </c>
      <c r="Y352" s="6">
        <v>25.29</v>
      </c>
      <c r="Z352" s="6">
        <v>31.63</v>
      </c>
      <c r="AA352" s="6">
        <v>100</v>
      </c>
      <c r="AB352" s="21">
        <f t="shared" si="38"/>
        <v>1.0526315789473684</v>
      </c>
      <c r="AC352" s="23">
        <f t="shared" si="35"/>
        <v>1</v>
      </c>
      <c r="AD352" s="34">
        <v>1</v>
      </c>
      <c r="AE352" s="34">
        <v>100</v>
      </c>
      <c r="AF352" s="35" t="str">
        <f>REPT("|",Tabla13[[#This Row],[Columna2]])</f>
        <v>||||||||||||||||||||||||||||||||||||||||||||||||||||||||||||||||||||||||||||||||||||||||||||||||||||</v>
      </c>
      <c r="AG352" s="24" t="str">
        <f t="shared" si="36"/>
        <v>85% a 100%</v>
      </c>
      <c r="AH352" s="26" t="str">
        <f t="shared" si="37"/>
        <v>096855974000101</v>
      </c>
      <c r="AI352" s="6">
        <v>3715697.88</v>
      </c>
      <c r="AJ352" s="6">
        <v>3695771.68</v>
      </c>
      <c r="AK352" s="21">
        <f t="shared" si="40"/>
        <v>0.9946372927392042</v>
      </c>
      <c r="AL352" s="33">
        <v>0.9946372927392042</v>
      </c>
      <c r="AM352" s="33">
        <f>+Tabla13[[#This Row],[Columna3]]*$AZ$4</f>
        <v>99.463729273920421</v>
      </c>
      <c r="AN352" s="36" t="str">
        <f>REPT("|",Tabla13[[#This Row],[Columna4]])</f>
        <v>|||||||||||||||||||||||||||||||||||||||||||||||||||||||||||||||||||||||||||||||||||||||||||||||||||</v>
      </c>
      <c r="AO352" s="26" t="str">
        <f t="shared" si="39"/>
        <v>85% a 100%</v>
      </c>
      <c r="AP352" s="6">
        <v>3715697.88</v>
      </c>
      <c r="AQ352" s="6">
        <v>3695771.6799999997</v>
      </c>
      <c r="AR352" s="5" t="s">
        <v>1458</v>
      </c>
      <c r="AS352" s="5" t="s">
        <v>12</v>
      </c>
      <c r="AT352" s="5" t="s">
        <v>1541</v>
      </c>
      <c r="AU352" s="5" t="s">
        <v>155</v>
      </c>
      <c r="AV352" s="5" t="s">
        <v>2318</v>
      </c>
      <c r="AW352" s="5" t="s">
        <v>2318</v>
      </c>
      <c r="AX352" s="7">
        <v>44591.7897800926</v>
      </c>
      <c r="AY352" s="11">
        <v>44591.787118055603</v>
      </c>
    </row>
    <row r="353" spans="1:51" s="1" customFormat="1" ht="50" customHeight="1">
      <c r="A353" s="9">
        <v>2021</v>
      </c>
      <c r="B353" s="5" t="s">
        <v>2704</v>
      </c>
      <c r="C353" s="5" t="s">
        <v>2782</v>
      </c>
      <c r="D353" s="5" t="s">
        <v>1316</v>
      </c>
      <c r="E353" s="5" t="s">
        <v>2834</v>
      </c>
      <c r="F353" s="5" t="s">
        <v>1328</v>
      </c>
      <c r="G353" s="5" t="s">
        <v>312</v>
      </c>
      <c r="H353" s="29" t="s">
        <v>2771</v>
      </c>
      <c r="I353" s="5">
        <v>1</v>
      </c>
      <c r="J353" s="4">
        <v>1</v>
      </c>
      <c r="K353" s="5" t="s">
        <v>55</v>
      </c>
      <c r="L353" s="5" t="s">
        <v>2773</v>
      </c>
      <c r="M353" s="4">
        <v>7</v>
      </c>
      <c r="N353" s="5" t="s">
        <v>1817</v>
      </c>
      <c r="O353" s="5" t="s">
        <v>30</v>
      </c>
      <c r="P353" s="5" t="s">
        <v>488</v>
      </c>
      <c r="Q353" s="6">
        <v>20</v>
      </c>
      <c r="R353" s="6">
        <v>0</v>
      </c>
      <c r="S353" s="6">
        <v>0</v>
      </c>
      <c r="T353" s="6">
        <v>0</v>
      </c>
      <c r="U353" s="6">
        <v>25</v>
      </c>
      <c r="V353" s="6">
        <v>25</v>
      </c>
      <c r="W353" s="6">
        <v>0</v>
      </c>
      <c r="X353" s="6">
        <v>0</v>
      </c>
      <c r="Y353" s="6">
        <v>0</v>
      </c>
      <c r="Z353" s="6">
        <v>30</v>
      </c>
      <c r="AA353" s="6">
        <v>30</v>
      </c>
      <c r="AB353" s="21">
        <f t="shared" si="38"/>
        <v>1.2</v>
      </c>
      <c r="AC353" s="23">
        <f t="shared" si="35"/>
        <v>1</v>
      </c>
      <c r="AD353" s="34">
        <v>1</v>
      </c>
      <c r="AE353" s="34">
        <v>100</v>
      </c>
      <c r="AF353" s="35" t="str">
        <f>REPT("|",Tabla13[[#This Row],[Columna2]])</f>
        <v>||||||||||||||||||||||||||||||||||||||||||||||||||||||||||||||||||||||||||||||||||||||||||||||||||||</v>
      </c>
      <c r="AG353" s="24" t="str">
        <f t="shared" si="36"/>
        <v>85% a 100%</v>
      </c>
      <c r="AH353" s="26" t="str">
        <f t="shared" si="37"/>
        <v>096855974000182</v>
      </c>
      <c r="AI353" s="6">
        <v>10009959.6</v>
      </c>
      <c r="AJ353" s="6">
        <v>9994906.9299999997</v>
      </c>
      <c r="AK353" s="21">
        <f t="shared" si="40"/>
        <v>0.99849623069407789</v>
      </c>
      <c r="AL353" s="33">
        <v>0.99849623069407789</v>
      </c>
      <c r="AM353" s="33">
        <f>+Tabla13[[#This Row],[Columna3]]*$AZ$4</f>
        <v>99.849623069407784</v>
      </c>
      <c r="AN353" s="36" t="str">
        <f>REPT("|",Tabla13[[#This Row],[Columna4]])</f>
        <v>|||||||||||||||||||||||||||||||||||||||||||||||||||||||||||||||||||||||||||||||||||||||||||||||||||</v>
      </c>
      <c r="AO353" s="26" t="str">
        <f t="shared" si="39"/>
        <v>85% a 100%</v>
      </c>
      <c r="AP353" s="6">
        <v>10009959.6</v>
      </c>
      <c r="AQ353" s="6">
        <v>9994906.9300000016</v>
      </c>
      <c r="AR353" s="5" t="s">
        <v>145</v>
      </c>
      <c r="AS353" s="5" t="s">
        <v>145</v>
      </c>
      <c r="AT353" s="5" t="s">
        <v>145</v>
      </c>
      <c r="AU353" s="5" t="s">
        <v>1859</v>
      </c>
      <c r="AV353" s="5" t="s">
        <v>2318</v>
      </c>
      <c r="AW353" s="5" t="s">
        <v>2318</v>
      </c>
      <c r="AX353" s="7">
        <v>44591.7891087963</v>
      </c>
      <c r="AY353" s="11">
        <v>44591.007442129601</v>
      </c>
    </row>
    <row r="354" spans="1:51" s="1" customFormat="1" ht="50" customHeight="1">
      <c r="A354" s="9">
        <v>2021</v>
      </c>
      <c r="B354" s="5" t="s">
        <v>2704</v>
      </c>
      <c r="C354" s="5" t="s">
        <v>2782</v>
      </c>
      <c r="D354" s="5" t="s">
        <v>1316</v>
      </c>
      <c r="E354" s="5" t="s">
        <v>2834</v>
      </c>
      <c r="F354" s="5" t="s">
        <v>2578</v>
      </c>
      <c r="G354" s="5" t="s">
        <v>1455</v>
      </c>
      <c r="H354" s="29" t="s">
        <v>2771</v>
      </c>
      <c r="I354" s="5">
        <v>2</v>
      </c>
      <c r="J354" s="4">
        <v>5</v>
      </c>
      <c r="K354" s="5" t="s">
        <v>2602</v>
      </c>
      <c r="L354" s="5" t="s">
        <v>2773</v>
      </c>
      <c r="M354" s="4">
        <v>7</v>
      </c>
      <c r="N354" s="5" t="s">
        <v>1817</v>
      </c>
      <c r="O354" s="5" t="s">
        <v>2375</v>
      </c>
      <c r="P354" s="5" t="s">
        <v>197</v>
      </c>
      <c r="Q354" s="6">
        <v>17</v>
      </c>
      <c r="R354" s="6">
        <v>0</v>
      </c>
      <c r="S354" s="6">
        <v>0</v>
      </c>
      <c r="T354" s="6">
        <v>0</v>
      </c>
      <c r="U354" s="6">
        <v>20</v>
      </c>
      <c r="V354" s="6">
        <v>20</v>
      </c>
      <c r="W354" s="6">
        <v>0</v>
      </c>
      <c r="X354" s="6">
        <v>0</v>
      </c>
      <c r="Y354" s="6">
        <v>0</v>
      </c>
      <c r="Z354" s="6">
        <v>21</v>
      </c>
      <c r="AA354" s="6">
        <v>21</v>
      </c>
      <c r="AB354" s="21">
        <f t="shared" si="38"/>
        <v>1.05</v>
      </c>
      <c r="AC354" s="23">
        <f t="shared" si="35"/>
        <v>1</v>
      </c>
      <c r="AD354" s="34">
        <v>1</v>
      </c>
      <c r="AE354" s="34">
        <v>100</v>
      </c>
      <c r="AF354" s="35" t="str">
        <f>REPT("|",Tabla13[[#This Row],[Columna2]])</f>
        <v>||||||||||||||||||||||||||||||||||||||||||||||||||||||||||||||||||||||||||||||||||||||||||||||||||||</v>
      </c>
      <c r="AG354" s="24" t="str">
        <f t="shared" si="36"/>
        <v>85% a 100%</v>
      </c>
      <c r="AH354" s="26" t="str">
        <f t="shared" si="37"/>
        <v>096855974000183</v>
      </c>
      <c r="AI354" s="6">
        <v>333801.86</v>
      </c>
      <c r="AJ354" s="6">
        <v>327512.42</v>
      </c>
      <c r="AK354" s="21">
        <f t="shared" si="40"/>
        <v>0.98115816370825493</v>
      </c>
      <c r="AL354" s="33">
        <v>0.98115816370825493</v>
      </c>
      <c r="AM354" s="33">
        <f>+Tabla13[[#This Row],[Columna3]]*$AZ$4</f>
        <v>98.115816370825499</v>
      </c>
      <c r="AN354" s="36" t="str">
        <f>REPT("|",Tabla13[[#This Row],[Columna4]])</f>
        <v>||||||||||||||||||||||||||||||||||||||||||||||||||||||||||||||||||||||||||||||||||||||||||||||||||</v>
      </c>
      <c r="AO354" s="26" t="str">
        <f t="shared" si="39"/>
        <v>85% a 100%</v>
      </c>
      <c r="AP354" s="6">
        <v>333801.86</v>
      </c>
      <c r="AQ354" s="6">
        <v>327512.42000000004</v>
      </c>
      <c r="AR354" s="5" t="s">
        <v>1075</v>
      </c>
      <c r="AS354" s="5" t="s">
        <v>1075</v>
      </c>
      <c r="AT354" s="5" t="s">
        <v>1075</v>
      </c>
      <c r="AU354" s="5" t="s">
        <v>155</v>
      </c>
      <c r="AV354" s="5" t="s">
        <v>2318</v>
      </c>
      <c r="AW354" s="5" t="s">
        <v>2318</v>
      </c>
      <c r="AX354" s="7">
        <v>44591.788124999999</v>
      </c>
      <c r="AY354" s="11">
        <v>44591.004351851901</v>
      </c>
    </row>
    <row r="355" spans="1:51" s="1" customFormat="1" ht="50" customHeight="1">
      <c r="A355" s="9">
        <v>2021</v>
      </c>
      <c r="B355" s="5" t="s">
        <v>2704</v>
      </c>
      <c r="C355" s="5" t="s">
        <v>2782</v>
      </c>
      <c r="D355" s="5" t="s">
        <v>1316</v>
      </c>
      <c r="E355" s="5" t="s">
        <v>2834</v>
      </c>
      <c r="F355" s="5" t="s">
        <v>836</v>
      </c>
      <c r="G355" s="5" t="s">
        <v>2109</v>
      </c>
      <c r="H355" s="29" t="s">
        <v>2771</v>
      </c>
      <c r="I355" s="5">
        <v>2</v>
      </c>
      <c r="J355" s="4">
        <v>5</v>
      </c>
      <c r="K355" s="5" t="s">
        <v>2602</v>
      </c>
      <c r="L355" s="5" t="s">
        <v>2773</v>
      </c>
      <c r="M355" s="4">
        <v>7</v>
      </c>
      <c r="N355" s="5" t="s">
        <v>1817</v>
      </c>
      <c r="O355" s="5" t="s">
        <v>843</v>
      </c>
      <c r="P355" s="5" t="s">
        <v>197</v>
      </c>
      <c r="Q355" s="6">
        <v>17</v>
      </c>
      <c r="R355" s="6">
        <v>0</v>
      </c>
      <c r="S355" s="6">
        <v>0</v>
      </c>
      <c r="T355" s="6">
        <v>0</v>
      </c>
      <c r="U355" s="6">
        <v>20</v>
      </c>
      <c r="V355" s="6">
        <v>20</v>
      </c>
      <c r="W355" s="6">
        <v>0</v>
      </c>
      <c r="X355" s="6">
        <v>0</v>
      </c>
      <c r="Y355" s="6">
        <v>0</v>
      </c>
      <c r="Z355" s="6">
        <v>25</v>
      </c>
      <c r="AA355" s="6">
        <v>25</v>
      </c>
      <c r="AB355" s="21">
        <f t="shared" si="38"/>
        <v>1.25</v>
      </c>
      <c r="AC355" s="23">
        <f t="shared" si="35"/>
        <v>1</v>
      </c>
      <c r="AD355" s="34">
        <v>1</v>
      </c>
      <c r="AE355" s="34">
        <v>100</v>
      </c>
      <c r="AF355" s="35" t="str">
        <f>REPT("|",Tabla13[[#This Row],[Columna2]])</f>
        <v>||||||||||||||||||||||||||||||||||||||||||||||||||||||||||||||||||||||||||||||||||||||||||||||||||||</v>
      </c>
      <c r="AG355" s="24" t="str">
        <f t="shared" si="36"/>
        <v>85% a 100%</v>
      </c>
      <c r="AH355" s="26" t="str">
        <f t="shared" si="37"/>
        <v>096855974000184</v>
      </c>
      <c r="AI355" s="6">
        <v>0</v>
      </c>
      <c r="AJ355" s="6">
        <v>0</v>
      </c>
      <c r="AK355" s="21" t="str">
        <f>IF(ISERROR(AJ355/AI355),"-",(AJ355/AI355))</f>
        <v>-</v>
      </c>
      <c r="AL355" s="33" t="s">
        <v>93</v>
      </c>
      <c r="AM355" s="33"/>
      <c r="AN355" s="36" t="str">
        <f>REPT("|",Tabla13[[#This Row],[Columna4]])</f>
        <v/>
      </c>
      <c r="AO355" s="26" t="str">
        <f t="shared" si="39"/>
        <v>85% a 100%</v>
      </c>
      <c r="AP355" s="6">
        <v>0</v>
      </c>
      <c r="AQ355" s="6">
        <v>0</v>
      </c>
      <c r="AR355" s="5" t="s">
        <v>896</v>
      </c>
      <c r="AS355" s="5" t="s">
        <v>896</v>
      </c>
      <c r="AT355" s="5" t="s">
        <v>896</v>
      </c>
      <c r="AU355" s="5" t="s">
        <v>2116</v>
      </c>
      <c r="AV355" s="5" t="s">
        <v>2318</v>
      </c>
      <c r="AW355" s="5" t="s">
        <v>2318</v>
      </c>
      <c r="AX355" s="7">
        <v>44587.8922453704</v>
      </c>
      <c r="AY355" s="10"/>
    </row>
    <row r="356" spans="1:51" s="1" customFormat="1" ht="50" customHeight="1">
      <c r="A356" s="9">
        <v>2021</v>
      </c>
      <c r="B356" s="5" t="s">
        <v>2662</v>
      </c>
      <c r="C356" s="5" t="s">
        <v>2782</v>
      </c>
      <c r="D356" s="5" t="s">
        <v>648</v>
      </c>
      <c r="E356" s="5" t="s">
        <v>2837</v>
      </c>
      <c r="F356" s="5" t="s">
        <v>2219</v>
      </c>
      <c r="G356" s="5" t="s">
        <v>739</v>
      </c>
      <c r="H356" s="29" t="s">
        <v>2770</v>
      </c>
      <c r="I356" s="5">
        <v>3</v>
      </c>
      <c r="J356" s="4">
        <v>7</v>
      </c>
      <c r="K356" s="5" t="s">
        <v>2274</v>
      </c>
      <c r="L356" s="5" t="s">
        <v>2776</v>
      </c>
      <c r="M356" s="4">
        <v>14</v>
      </c>
      <c r="N356" s="5" t="s">
        <v>2573</v>
      </c>
      <c r="O356" s="5" t="s">
        <v>1436</v>
      </c>
      <c r="P356" s="5" t="s">
        <v>207</v>
      </c>
      <c r="Q356" s="6">
        <v>0</v>
      </c>
      <c r="R356" s="6">
        <v>25</v>
      </c>
      <c r="S356" s="6">
        <v>25</v>
      </c>
      <c r="T356" s="6">
        <v>25</v>
      </c>
      <c r="U356" s="6">
        <v>25</v>
      </c>
      <c r="V356" s="6">
        <v>100</v>
      </c>
      <c r="W356" s="6">
        <v>25</v>
      </c>
      <c r="X356" s="6">
        <v>29.52</v>
      </c>
      <c r="Y356" s="6">
        <v>20.48</v>
      </c>
      <c r="Z356" s="6">
        <v>25</v>
      </c>
      <c r="AA356" s="6">
        <v>100</v>
      </c>
      <c r="AB356" s="21">
        <f t="shared" si="38"/>
        <v>1</v>
      </c>
      <c r="AC356" s="23">
        <f t="shared" si="35"/>
        <v>1</v>
      </c>
      <c r="AD356" s="34">
        <v>1</v>
      </c>
      <c r="AE356" s="34">
        <v>100</v>
      </c>
      <c r="AF356" s="35" t="str">
        <f>REPT("|",Tabla13[[#This Row],[Columna2]])</f>
        <v>||||||||||||||||||||||||||||||||||||||||||||||||||||||||||||||||||||||||||||||||||||||||||||||||||||</v>
      </c>
      <c r="AG356" s="24" t="str">
        <f t="shared" si="36"/>
        <v>85% a 100%</v>
      </c>
      <c r="AH356" s="26" t="str">
        <f t="shared" si="37"/>
        <v>136000217000101</v>
      </c>
      <c r="AI356" s="6">
        <v>17245613.710000001</v>
      </c>
      <c r="AJ356" s="6">
        <v>16581763.18</v>
      </c>
      <c r="AK356" s="21">
        <f t="shared" si="40"/>
        <v>0.9615061231706088</v>
      </c>
      <c r="AL356" s="33">
        <v>0.9615061231706088</v>
      </c>
      <c r="AM356" s="33">
        <f>+Tabla13[[#This Row],[Columna3]]*$AZ$4</f>
        <v>96.150612317060876</v>
      </c>
      <c r="AN356" s="36" t="str">
        <f>REPT("|",Tabla13[[#This Row],[Columna4]])</f>
        <v>||||||||||||||||||||||||||||||||||||||||||||||||||||||||||||||||||||||||||||||||||||||||||||||||</v>
      </c>
      <c r="AO356" s="26" t="str">
        <f t="shared" si="39"/>
        <v>85% a 100%</v>
      </c>
      <c r="AP356" s="6">
        <v>17245613.710000001</v>
      </c>
      <c r="AQ356" s="6">
        <v>16581763.18</v>
      </c>
      <c r="AR356" s="5" t="s">
        <v>2457</v>
      </c>
      <c r="AS356" s="5" t="s">
        <v>1641</v>
      </c>
      <c r="AT356" s="5" t="s">
        <v>2127</v>
      </c>
      <c r="AU356" s="5" t="s">
        <v>301</v>
      </c>
      <c r="AV356" s="5" t="s">
        <v>1633</v>
      </c>
      <c r="AW356" s="5" t="s">
        <v>1180</v>
      </c>
      <c r="AX356" s="7">
        <v>44592.506006944401</v>
      </c>
      <c r="AY356" s="10"/>
    </row>
    <row r="357" spans="1:51" s="1" customFormat="1" ht="50" customHeight="1">
      <c r="A357" s="9">
        <v>2021</v>
      </c>
      <c r="B357" s="5" t="s">
        <v>2662</v>
      </c>
      <c r="C357" s="5" t="s">
        <v>2782</v>
      </c>
      <c r="D357" s="5" t="s">
        <v>648</v>
      </c>
      <c r="E357" s="5" t="s">
        <v>2837</v>
      </c>
      <c r="F357" s="5" t="s">
        <v>1328</v>
      </c>
      <c r="G357" s="5" t="s">
        <v>312</v>
      </c>
      <c r="H357" s="29" t="s">
        <v>2771</v>
      </c>
      <c r="I357" s="5">
        <v>1</v>
      </c>
      <c r="J357" s="4">
        <v>1</v>
      </c>
      <c r="K357" s="5" t="s">
        <v>55</v>
      </c>
      <c r="L357" s="5" t="s">
        <v>2773</v>
      </c>
      <c r="M357" s="4">
        <v>7</v>
      </c>
      <c r="N357" s="5" t="s">
        <v>1817</v>
      </c>
      <c r="O357" s="5" t="s">
        <v>138</v>
      </c>
      <c r="P357" s="5" t="s">
        <v>1044</v>
      </c>
      <c r="Q357" s="6">
        <v>0</v>
      </c>
      <c r="R357" s="6">
        <v>0</v>
      </c>
      <c r="S357" s="6">
        <v>1114</v>
      </c>
      <c r="T357" s="6">
        <v>0</v>
      </c>
      <c r="U357" s="6">
        <v>1114</v>
      </c>
      <c r="V357" s="6">
        <v>2228</v>
      </c>
      <c r="W357" s="6">
        <v>0</v>
      </c>
      <c r="X357" s="6">
        <v>1290</v>
      </c>
      <c r="Y357" s="6">
        <v>753</v>
      </c>
      <c r="Z357" s="6">
        <v>432</v>
      </c>
      <c r="AA357" s="6">
        <v>2475</v>
      </c>
      <c r="AB357" s="21">
        <f t="shared" si="38"/>
        <v>1.1108617594254937</v>
      </c>
      <c r="AC357" s="23">
        <f t="shared" si="35"/>
        <v>1</v>
      </c>
      <c r="AD357" s="34">
        <v>1</v>
      </c>
      <c r="AE357" s="34">
        <v>100</v>
      </c>
      <c r="AF357" s="35" t="str">
        <f>REPT("|",Tabla13[[#This Row],[Columna2]])</f>
        <v>||||||||||||||||||||||||||||||||||||||||||||||||||||||||||||||||||||||||||||||||||||||||||||||||||||</v>
      </c>
      <c r="AG357" s="24" t="str">
        <f t="shared" si="36"/>
        <v>85% a 100%</v>
      </c>
      <c r="AH357" s="26" t="str">
        <f t="shared" si="37"/>
        <v>136000217000182</v>
      </c>
      <c r="AI357" s="6">
        <v>40603744.759999998</v>
      </c>
      <c r="AJ357" s="6">
        <v>40597321.130000003</v>
      </c>
      <c r="AK357" s="21">
        <f t="shared" si="40"/>
        <v>0.99984179710423349</v>
      </c>
      <c r="AL357" s="33">
        <v>0.99984179710423349</v>
      </c>
      <c r="AM357" s="33">
        <f>+Tabla13[[#This Row],[Columna3]]*$AZ$4</f>
        <v>99.984179710423348</v>
      </c>
      <c r="AN357" s="36" t="str">
        <f>REPT("|",Tabla13[[#This Row],[Columna4]])</f>
        <v>|||||||||||||||||||||||||||||||||||||||||||||||||||||||||||||||||||||||||||||||||||||||||||||||||||</v>
      </c>
      <c r="AO357" s="26" t="str">
        <f t="shared" si="39"/>
        <v>85% a 100%</v>
      </c>
      <c r="AP357" s="6">
        <v>40603744.75999999</v>
      </c>
      <c r="AQ357" s="6">
        <v>40597321.129999995</v>
      </c>
      <c r="AR357" s="5" t="s">
        <v>461</v>
      </c>
      <c r="AS357" s="5" t="s">
        <v>1960</v>
      </c>
      <c r="AT357" s="5" t="s">
        <v>2002</v>
      </c>
      <c r="AU357" s="5" t="s">
        <v>2694</v>
      </c>
      <c r="AV357" s="5" t="s">
        <v>1633</v>
      </c>
      <c r="AW357" s="5" t="s">
        <v>1180</v>
      </c>
      <c r="AX357" s="7">
        <v>44592.508067129602</v>
      </c>
      <c r="AY357" s="10"/>
    </row>
    <row r="358" spans="1:51" s="1" customFormat="1" ht="50" customHeight="1">
      <c r="A358" s="9">
        <v>2021</v>
      </c>
      <c r="B358" s="5" t="s">
        <v>2662</v>
      </c>
      <c r="C358" s="5" t="s">
        <v>2782</v>
      </c>
      <c r="D358" s="5" t="s">
        <v>648</v>
      </c>
      <c r="E358" s="5" t="s">
        <v>2837</v>
      </c>
      <c r="F358" s="5" t="s">
        <v>2578</v>
      </c>
      <c r="G358" s="5" t="s">
        <v>1455</v>
      </c>
      <c r="H358" s="29" t="s">
        <v>2771</v>
      </c>
      <c r="I358" s="5">
        <v>2</v>
      </c>
      <c r="J358" s="4">
        <v>5</v>
      </c>
      <c r="K358" s="5" t="s">
        <v>2602</v>
      </c>
      <c r="L358" s="5" t="s">
        <v>2773</v>
      </c>
      <c r="M358" s="4">
        <v>7</v>
      </c>
      <c r="N358" s="5" t="s">
        <v>1817</v>
      </c>
      <c r="O358" s="5" t="s">
        <v>1475</v>
      </c>
      <c r="P358" s="5" t="s">
        <v>1044</v>
      </c>
      <c r="Q358" s="6">
        <v>0</v>
      </c>
      <c r="R358" s="6">
        <v>0</v>
      </c>
      <c r="S358" s="6">
        <v>30</v>
      </c>
      <c r="T358" s="6">
        <v>15</v>
      </c>
      <c r="U358" s="6">
        <v>22</v>
      </c>
      <c r="V358" s="6">
        <v>67</v>
      </c>
      <c r="W358" s="6">
        <v>0</v>
      </c>
      <c r="X358" s="6">
        <v>51</v>
      </c>
      <c r="Y358" s="6">
        <v>15</v>
      </c>
      <c r="Z358" s="6">
        <v>16</v>
      </c>
      <c r="AA358" s="6">
        <v>82</v>
      </c>
      <c r="AB358" s="21">
        <f t="shared" si="38"/>
        <v>1.2238805970149254</v>
      </c>
      <c r="AC358" s="23">
        <f t="shared" si="35"/>
        <v>1</v>
      </c>
      <c r="AD358" s="34">
        <v>1</v>
      </c>
      <c r="AE358" s="34">
        <v>100</v>
      </c>
      <c r="AF358" s="35" t="str">
        <f>REPT("|",Tabla13[[#This Row],[Columna2]])</f>
        <v>||||||||||||||||||||||||||||||||||||||||||||||||||||||||||||||||||||||||||||||||||||||||||||||||||||</v>
      </c>
      <c r="AG358" s="24" t="str">
        <f t="shared" si="36"/>
        <v>85% a 100%</v>
      </c>
      <c r="AH358" s="26" t="str">
        <f t="shared" si="37"/>
        <v>136000217000183</v>
      </c>
      <c r="AI358" s="6">
        <v>146207.75</v>
      </c>
      <c r="AJ358" s="6">
        <v>139473.93</v>
      </c>
      <c r="AK358" s="21">
        <f t="shared" si="40"/>
        <v>0.95394348110821758</v>
      </c>
      <c r="AL358" s="33">
        <v>0.95394348110821758</v>
      </c>
      <c r="AM358" s="33">
        <f>+Tabla13[[#This Row],[Columna3]]*$AZ$4</f>
        <v>95.394348110821753</v>
      </c>
      <c r="AN358" s="36" t="str">
        <f>REPT("|",Tabla13[[#This Row],[Columna4]])</f>
        <v>|||||||||||||||||||||||||||||||||||||||||||||||||||||||||||||||||||||||||||||||||||||||||||||||</v>
      </c>
      <c r="AO358" s="26" t="str">
        <f t="shared" si="39"/>
        <v>85% a 100%</v>
      </c>
      <c r="AP358" s="6">
        <v>146207.75</v>
      </c>
      <c r="AQ358" s="6">
        <v>139473.93</v>
      </c>
      <c r="AR358" s="5" t="s">
        <v>1836</v>
      </c>
      <c r="AS358" s="5" t="s">
        <v>1029</v>
      </c>
      <c r="AT358" s="5" t="s">
        <v>2075</v>
      </c>
      <c r="AU358" s="5" t="s">
        <v>10</v>
      </c>
      <c r="AV358" s="5" t="s">
        <v>1633</v>
      </c>
      <c r="AW358" s="5" t="s">
        <v>1180</v>
      </c>
      <c r="AX358" s="7">
        <v>44592.508159722202</v>
      </c>
      <c r="AY358" s="10"/>
    </row>
    <row r="359" spans="1:51" s="1" customFormat="1" ht="50" customHeight="1">
      <c r="A359" s="9">
        <v>2021</v>
      </c>
      <c r="B359" s="5" t="s">
        <v>2662</v>
      </c>
      <c r="C359" s="5" t="s">
        <v>2782</v>
      </c>
      <c r="D359" s="5" t="s">
        <v>648</v>
      </c>
      <c r="E359" s="5" t="s">
        <v>2837</v>
      </c>
      <c r="F359" s="5" t="s">
        <v>836</v>
      </c>
      <c r="G359" s="5" t="s">
        <v>2109</v>
      </c>
      <c r="H359" s="29" t="s">
        <v>2771</v>
      </c>
      <c r="I359" s="5">
        <v>2</v>
      </c>
      <c r="J359" s="4">
        <v>6</v>
      </c>
      <c r="K359" s="5" t="s">
        <v>869</v>
      </c>
      <c r="L359" s="5" t="s">
        <v>2773</v>
      </c>
      <c r="M359" s="4">
        <v>7</v>
      </c>
      <c r="N359" s="5" t="s">
        <v>1817</v>
      </c>
      <c r="O359" s="5" t="s">
        <v>839</v>
      </c>
      <c r="P359" s="5" t="s">
        <v>1044</v>
      </c>
      <c r="Q359" s="6">
        <v>0</v>
      </c>
      <c r="R359" s="6">
        <v>0</v>
      </c>
      <c r="S359" s="6">
        <v>20</v>
      </c>
      <c r="T359" s="6">
        <v>20</v>
      </c>
      <c r="U359" s="6">
        <v>6</v>
      </c>
      <c r="V359" s="6">
        <v>46</v>
      </c>
      <c r="W359" s="6">
        <v>0</v>
      </c>
      <c r="X359" s="6">
        <v>18</v>
      </c>
      <c r="Y359" s="6">
        <v>19</v>
      </c>
      <c r="Z359" s="6">
        <v>13</v>
      </c>
      <c r="AA359" s="6">
        <v>50</v>
      </c>
      <c r="AB359" s="21">
        <f t="shared" si="38"/>
        <v>1.0869565217391304</v>
      </c>
      <c r="AC359" s="23">
        <f t="shared" si="35"/>
        <v>1</v>
      </c>
      <c r="AD359" s="34">
        <v>1</v>
      </c>
      <c r="AE359" s="34">
        <v>100</v>
      </c>
      <c r="AF359" s="35" t="str">
        <f>REPT("|",Tabla13[[#This Row],[Columna2]])</f>
        <v>||||||||||||||||||||||||||||||||||||||||||||||||||||||||||||||||||||||||||||||||||||||||||||||||||||</v>
      </c>
      <c r="AG359" s="24" t="str">
        <f t="shared" si="36"/>
        <v>85% a 100%</v>
      </c>
      <c r="AH359" s="26" t="str">
        <f t="shared" si="37"/>
        <v>136000217000184</v>
      </c>
      <c r="AI359" s="6">
        <v>1571119.3</v>
      </c>
      <c r="AJ359" s="6">
        <v>1571119.3</v>
      </c>
      <c r="AK359" s="21">
        <f t="shared" si="40"/>
        <v>1</v>
      </c>
      <c r="AL359" s="33">
        <v>1</v>
      </c>
      <c r="AM359" s="33">
        <f>+Tabla13[[#This Row],[Columna3]]*$AZ$4</f>
        <v>100</v>
      </c>
      <c r="AN359" s="36" t="str">
        <f>REPT("|",Tabla13[[#This Row],[Columna4]])</f>
        <v>||||||||||||||||||||||||||||||||||||||||||||||||||||||||||||||||||||||||||||||||||||||||||||||||||||</v>
      </c>
      <c r="AO359" s="26" t="str">
        <f t="shared" si="39"/>
        <v>85% a 100%</v>
      </c>
      <c r="AP359" s="6">
        <v>1571119.3</v>
      </c>
      <c r="AQ359" s="6">
        <v>1571119.3</v>
      </c>
      <c r="AR359" s="5" t="s">
        <v>1287</v>
      </c>
      <c r="AS359" s="5" t="s">
        <v>1711</v>
      </c>
      <c r="AT359" s="5" t="s">
        <v>1231</v>
      </c>
      <c r="AU359" s="5" t="s">
        <v>1591</v>
      </c>
      <c r="AV359" s="5" t="s">
        <v>1633</v>
      </c>
      <c r="AW359" s="5" t="s">
        <v>1180</v>
      </c>
      <c r="AX359" s="7">
        <v>44592.508229166699</v>
      </c>
      <c r="AY359" s="10"/>
    </row>
    <row r="360" spans="1:51" s="1" customFormat="1" ht="50" customHeight="1">
      <c r="A360" s="9">
        <v>2021</v>
      </c>
      <c r="B360" s="5" t="s">
        <v>2506</v>
      </c>
      <c r="C360" s="5" t="s">
        <v>2782</v>
      </c>
      <c r="D360" s="5" t="s">
        <v>1031</v>
      </c>
      <c r="E360" s="5" t="s">
        <v>2829</v>
      </c>
      <c r="F360" s="5" t="s">
        <v>2219</v>
      </c>
      <c r="G360" s="5" t="s">
        <v>739</v>
      </c>
      <c r="H360" s="29" t="s">
        <v>2770</v>
      </c>
      <c r="I360" s="5">
        <v>1</v>
      </c>
      <c r="J360" s="4">
        <v>1</v>
      </c>
      <c r="K360" s="5" t="s">
        <v>55</v>
      </c>
      <c r="L360" s="5" t="s">
        <v>2773</v>
      </c>
      <c r="M360" s="4">
        <v>7</v>
      </c>
      <c r="N360" s="5" t="s">
        <v>1817</v>
      </c>
      <c r="O360" s="5" t="s">
        <v>706</v>
      </c>
      <c r="P360" s="5" t="s">
        <v>314</v>
      </c>
      <c r="Q360" s="6">
        <v>0</v>
      </c>
      <c r="R360" s="6">
        <v>25</v>
      </c>
      <c r="S360" s="6">
        <v>25</v>
      </c>
      <c r="T360" s="6">
        <v>25</v>
      </c>
      <c r="U360" s="6">
        <v>25</v>
      </c>
      <c r="V360" s="6">
        <v>100</v>
      </c>
      <c r="W360" s="6">
        <v>25</v>
      </c>
      <c r="X360" s="6">
        <v>25</v>
      </c>
      <c r="Y360" s="6">
        <v>25</v>
      </c>
      <c r="Z360" s="6">
        <v>25</v>
      </c>
      <c r="AA360" s="6">
        <v>100</v>
      </c>
      <c r="AB360" s="21">
        <f t="shared" si="38"/>
        <v>1</v>
      </c>
      <c r="AC360" s="23">
        <f t="shared" si="35"/>
        <v>1</v>
      </c>
      <c r="AD360" s="34">
        <v>1</v>
      </c>
      <c r="AE360" s="34">
        <v>100</v>
      </c>
      <c r="AF360" s="35" t="str">
        <f>REPT("|",Tabla13[[#This Row],[Columna2]])</f>
        <v>||||||||||||||||||||||||||||||||||||||||||||||||||||||||||||||||||||||||||||||||||||||||||||||||||||</v>
      </c>
      <c r="AG360" s="24" t="str">
        <f t="shared" si="36"/>
        <v>85% a 100%</v>
      </c>
      <c r="AH360" s="26" t="str">
        <f t="shared" si="37"/>
        <v>066000184000101</v>
      </c>
      <c r="AI360" s="6">
        <v>7756675.7599999998</v>
      </c>
      <c r="AJ360" s="6">
        <v>7478554.71</v>
      </c>
      <c r="AK360" s="21">
        <f t="shared" si="40"/>
        <v>0.9641442985880333</v>
      </c>
      <c r="AL360" s="33">
        <v>0.9641442985880333</v>
      </c>
      <c r="AM360" s="33">
        <f>+Tabla13[[#This Row],[Columna3]]*$AZ$4</f>
        <v>96.414429858803331</v>
      </c>
      <c r="AN360" s="36" t="str">
        <f>REPT("|",Tabla13[[#This Row],[Columna4]])</f>
        <v>||||||||||||||||||||||||||||||||||||||||||||||||||||||||||||||||||||||||||||||||||||||||||||||||</v>
      </c>
      <c r="AO360" s="26" t="str">
        <f t="shared" si="39"/>
        <v>85% a 100%</v>
      </c>
      <c r="AP360" s="6">
        <v>7756675.7600000007</v>
      </c>
      <c r="AQ360" s="6">
        <v>7478554.71</v>
      </c>
      <c r="AR360" s="5" t="s">
        <v>2308</v>
      </c>
      <c r="AS360" s="5" t="s">
        <v>1308</v>
      </c>
      <c r="AT360" s="5" t="s">
        <v>1308</v>
      </c>
      <c r="AU360" s="5" t="s">
        <v>1308</v>
      </c>
      <c r="AV360" s="5" t="s">
        <v>1771</v>
      </c>
      <c r="AW360" s="5" t="s">
        <v>2136</v>
      </c>
      <c r="AX360" s="7">
        <v>44592.614189814798</v>
      </c>
      <c r="AY360" s="11">
        <v>44589.730740740699</v>
      </c>
    </row>
    <row r="361" spans="1:51" s="1" customFormat="1" ht="50" customHeight="1">
      <c r="A361" s="9">
        <v>2021</v>
      </c>
      <c r="B361" s="5" t="s">
        <v>2506</v>
      </c>
      <c r="C361" s="5" t="s">
        <v>2782</v>
      </c>
      <c r="D361" s="5" t="s">
        <v>1031</v>
      </c>
      <c r="E361" s="5" t="s">
        <v>2829</v>
      </c>
      <c r="F361" s="5" t="s">
        <v>1328</v>
      </c>
      <c r="G361" s="5" t="s">
        <v>312</v>
      </c>
      <c r="H361" s="29" t="s">
        <v>2771</v>
      </c>
      <c r="I361" s="5">
        <v>2</v>
      </c>
      <c r="J361" s="4">
        <v>5</v>
      </c>
      <c r="K361" s="5" t="s">
        <v>2602</v>
      </c>
      <c r="L361" s="5" t="s">
        <v>2773</v>
      </c>
      <c r="M361" s="4">
        <v>7</v>
      </c>
      <c r="N361" s="5" t="s">
        <v>1817</v>
      </c>
      <c r="O361" s="5" t="s">
        <v>2751</v>
      </c>
      <c r="P361" s="5" t="s">
        <v>227</v>
      </c>
      <c r="Q361" s="6">
        <v>1072</v>
      </c>
      <c r="R361" s="6">
        <v>160</v>
      </c>
      <c r="S361" s="6">
        <v>160</v>
      </c>
      <c r="T361" s="6">
        <v>200</v>
      </c>
      <c r="U361" s="6">
        <v>200</v>
      </c>
      <c r="V361" s="6">
        <v>720</v>
      </c>
      <c r="W361" s="6">
        <v>161</v>
      </c>
      <c r="X361" s="6">
        <v>295</v>
      </c>
      <c r="Y361" s="6">
        <v>263</v>
      </c>
      <c r="Z361" s="6">
        <v>100</v>
      </c>
      <c r="AA361" s="6">
        <v>819</v>
      </c>
      <c r="AB361" s="21">
        <f t="shared" si="38"/>
        <v>1.1375</v>
      </c>
      <c r="AC361" s="23">
        <f t="shared" si="35"/>
        <v>1</v>
      </c>
      <c r="AD361" s="34">
        <v>1</v>
      </c>
      <c r="AE361" s="34">
        <v>100</v>
      </c>
      <c r="AF361" s="35" t="str">
        <f>REPT("|",Tabla13[[#This Row],[Columna2]])</f>
        <v>||||||||||||||||||||||||||||||||||||||||||||||||||||||||||||||||||||||||||||||||||||||||||||||||||||</v>
      </c>
      <c r="AG361" s="24" t="str">
        <f t="shared" si="36"/>
        <v>85% a 100%</v>
      </c>
      <c r="AH361" s="26" t="str">
        <f t="shared" si="37"/>
        <v>066000184000182</v>
      </c>
      <c r="AI361" s="6">
        <v>20594521.530000001</v>
      </c>
      <c r="AJ361" s="6">
        <v>20189846.280000001</v>
      </c>
      <c r="AK361" s="21">
        <f t="shared" si="40"/>
        <v>0.98035034465789794</v>
      </c>
      <c r="AL361" s="33">
        <v>0.98035034465789794</v>
      </c>
      <c r="AM361" s="33">
        <f>+Tabla13[[#This Row],[Columna3]]*$AZ$4</f>
        <v>98.035034465789792</v>
      </c>
      <c r="AN361" s="36" t="str">
        <f>REPT("|",Tabla13[[#This Row],[Columna4]])</f>
        <v>||||||||||||||||||||||||||||||||||||||||||||||||||||||||||||||||||||||||||||||||||||||||||||||||||</v>
      </c>
      <c r="AO361" s="26" t="str">
        <f t="shared" si="39"/>
        <v>85% a 100%</v>
      </c>
      <c r="AP361" s="6">
        <v>20594521.530000001</v>
      </c>
      <c r="AQ361" s="6">
        <v>20189846.279999997</v>
      </c>
      <c r="AR361" s="5" t="s">
        <v>2312</v>
      </c>
      <c r="AS361" s="5" t="s">
        <v>46</v>
      </c>
      <c r="AT361" s="5" t="s">
        <v>753</v>
      </c>
      <c r="AU361" s="5" t="s">
        <v>1362</v>
      </c>
      <c r="AV361" s="5" t="s">
        <v>1771</v>
      </c>
      <c r="AW361" s="5" t="s">
        <v>2136</v>
      </c>
      <c r="AX361" s="7">
        <v>44592.614224536999</v>
      </c>
      <c r="AY361" s="10"/>
    </row>
    <row r="362" spans="1:51" s="1" customFormat="1" ht="50" customHeight="1">
      <c r="A362" s="9">
        <v>2021</v>
      </c>
      <c r="B362" s="5" t="s">
        <v>2506</v>
      </c>
      <c r="C362" s="5" t="s">
        <v>2782</v>
      </c>
      <c r="D362" s="5" t="s">
        <v>1031</v>
      </c>
      <c r="E362" s="5" t="s">
        <v>2829</v>
      </c>
      <c r="F362" s="5" t="s">
        <v>2578</v>
      </c>
      <c r="G362" s="5" t="s">
        <v>1455</v>
      </c>
      <c r="H362" s="29" t="s">
        <v>2771</v>
      </c>
      <c r="I362" s="5">
        <v>2</v>
      </c>
      <c r="J362" s="4">
        <v>5</v>
      </c>
      <c r="K362" s="5" t="s">
        <v>2602</v>
      </c>
      <c r="L362" s="5" t="s">
        <v>2773</v>
      </c>
      <c r="M362" s="4">
        <v>7</v>
      </c>
      <c r="N362" s="5" t="s">
        <v>1817</v>
      </c>
      <c r="O362" s="5" t="s">
        <v>134</v>
      </c>
      <c r="P362" s="5" t="s">
        <v>227</v>
      </c>
      <c r="Q362" s="6">
        <v>287</v>
      </c>
      <c r="R362" s="6">
        <v>70</v>
      </c>
      <c r="S362" s="6">
        <v>70</v>
      </c>
      <c r="T362" s="6">
        <v>70</v>
      </c>
      <c r="U362" s="6">
        <v>70</v>
      </c>
      <c r="V362" s="6">
        <v>280</v>
      </c>
      <c r="W362" s="6">
        <v>102</v>
      </c>
      <c r="X362" s="6">
        <v>80</v>
      </c>
      <c r="Y362" s="6">
        <v>97</v>
      </c>
      <c r="Z362" s="6">
        <v>33</v>
      </c>
      <c r="AA362" s="6">
        <v>312</v>
      </c>
      <c r="AB362" s="21">
        <f t="shared" si="38"/>
        <v>1.1142857142857143</v>
      </c>
      <c r="AC362" s="23">
        <f t="shared" si="35"/>
        <v>1</v>
      </c>
      <c r="AD362" s="34">
        <v>1</v>
      </c>
      <c r="AE362" s="34">
        <v>100</v>
      </c>
      <c r="AF362" s="35" t="str">
        <f>REPT("|",Tabla13[[#This Row],[Columna2]])</f>
        <v>||||||||||||||||||||||||||||||||||||||||||||||||||||||||||||||||||||||||||||||||||||||||||||||||||||</v>
      </c>
      <c r="AG362" s="24" t="str">
        <f t="shared" si="36"/>
        <v>85% a 100%</v>
      </c>
      <c r="AH362" s="26" t="str">
        <f t="shared" si="37"/>
        <v>066000184000183</v>
      </c>
      <c r="AI362" s="6">
        <v>1081262.18</v>
      </c>
      <c r="AJ362" s="6">
        <v>1081262.18</v>
      </c>
      <c r="AK362" s="21">
        <f t="shared" si="40"/>
        <v>1</v>
      </c>
      <c r="AL362" s="33">
        <v>1</v>
      </c>
      <c r="AM362" s="33">
        <f>+Tabla13[[#This Row],[Columna3]]*$AZ$4</f>
        <v>100</v>
      </c>
      <c r="AN362" s="36" t="str">
        <f>REPT("|",Tabla13[[#This Row],[Columna4]])</f>
        <v>||||||||||||||||||||||||||||||||||||||||||||||||||||||||||||||||||||||||||||||||||||||||||||||||||||</v>
      </c>
      <c r="AO362" s="26" t="str">
        <f t="shared" si="39"/>
        <v>85% a 100%</v>
      </c>
      <c r="AP362" s="6">
        <v>1081262.18</v>
      </c>
      <c r="AQ362" s="6">
        <v>1081262.18</v>
      </c>
      <c r="AR362" s="5" t="s">
        <v>904</v>
      </c>
      <c r="AS362" s="5" t="s">
        <v>2562</v>
      </c>
      <c r="AT362" s="5" t="s">
        <v>1784</v>
      </c>
      <c r="AU362" s="5" t="s">
        <v>2330</v>
      </c>
      <c r="AV362" s="5" t="s">
        <v>1771</v>
      </c>
      <c r="AW362" s="5" t="s">
        <v>2136</v>
      </c>
      <c r="AX362" s="7">
        <v>44592.614270833299</v>
      </c>
      <c r="AY362" s="10"/>
    </row>
    <row r="363" spans="1:51" s="1" customFormat="1" ht="50" customHeight="1">
      <c r="A363" s="9">
        <v>2021</v>
      </c>
      <c r="B363" s="5" t="s">
        <v>2506</v>
      </c>
      <c r="C363" s="5" t="s">
        <v>2782</v>
      </c>
      <c r="D363" s="5" t="s">
        <v>1031</v>
      </c>
      <c r="E363" s="5" t="s">
        <v>2829</v>
      </c>
      <c r="F363" s="5" t="s">
        <v>836</v>
      </c>
      <c r="G363" s="5" t="s">
        <v>2109</v>
      </c>
      <c r="H363" s="29" t="s">
        <v>2771</v>
      </c>
      <c r="I363" s="5">
        <v>2</v>
      </c>
      <c r="J363" s="4">
        <v>6</v>
      </c>
      <c r="K363" s="5" t="s">
        <v>869</v>
      </c>
      <c r="L363" s="5" t="s">
        <v>2773</v>
      </c>
      <c r="M363" s="4">
        <v>7</v>
      </c>
      <c r="N363" s="5" t="s">
        <v>1817</v>
      </c>
      <c r="O363" s="5" t="s">
        <v>157</v>
      </c>
      <c r="P363" s="5" t="s">
        <v>227</v>
      </c>
      <c r="Q363" s="6">
        <v>11</v>
      </c>
      <c r="R363" s="6">
        <v>5</v>
      </c>
      <c r="S363" s="6">
        <v>5</v>
      </c>
      <c r="T363" s="6">
        <v>5</v>
      </c>
      <c r="U363" s="6">
        <v>5</v>
      </c>
      <c r="V363" s="6">
        <v>20</v>
      </c>
      <c r="W363" s="6">
        <v>6</v>
      </c>
      <c r="X363" s="6">
        <v>6</v>
      </c>
      <c r="Y363" s="6">
        <v>3</v>
      </c>
      <c r="Z363" s="6">
        <v>7</v>
      </c>
      <c r="AA363" s="6">
        <v>22</v>
      </c>
      <c r="AB363" s="21">
        <f t="shared" si="38"/>
        <v>1.1000000000000001</v>
      </c>
      <c r="AC363" s="23">
        <f t="shared" si="35"/>
        <v>1</v>
      </c>
      <c r="AD363" s="34">
        <v>1</v>
      </c>
      <c r="AE363" s="34">
        <v>100</v>
      </c>
      <c r="AF363" s="35" t="str">
        <f>REPT("|",Tabla13[[#This Row],[Columna2]])</f>
        <v>||||||||||||||||||||||||||||||||||||||||||||||||||||||||||||||||||||||||||||||||||||||||||||||||||||</v>
      </c>
      <c r="AG363" s="24" t="str">
        <f t="shared" si="36"/>
        <v>85% a 100%</v>
      </c>
      <c r="AH363" s="26" t="str">
        <f t="shared" si="37"/>
        <v>066000184000184</v>
      </c>
      <c r="AI363" s="6">
        <v>14699.65</v>
      </c>
      <c r="AJ363" s="6">
        <v>2857.14</v>
      </c>
      <c r="AK363" s="21">
        <f t="shared" si="40"/>
        <v>0.19436789311310132</v>
      </c>
      <c r="AL363" s="33">
        <v>0.19436789311310132</v>
      </c>
      <c r="AM363" s="33">
        <f>+Tabla13[[#This Row],[Columna3]]*$AZ$4</f>
        <v>19.436789311310132</v>
      </c>
      <c r="AN363" s="36" t="str">
        <f>REPT("|",Tabla13[[#This Row],[Columna4]])</f>
        <v>|||||||||||||||||||</v>
      </c>
      <c r="AO363" s="26" t="str">
        <f t="shared" si="39"/>
        <v>0% a 69,99%</v>
      </c>
      <c r="AP363" s="6">
        <v>14699.65</v>
      </c>
      <c r="AQ363" s="6">
        <v>2857.14</v>
      </c>
      <c r="AR363" s="5" t="s">
        <v>2132</v>
      </c>
      <c r="AS363" s="5" t="s">
        <v>1726</v>
      </c>
      <c r="AT363" s="5" t="s">
        <v>973</v>
      </c>
      <c r="AU363" s="5" t="s">
        <v>966</v>
      </c>
      <c r="AV363" s="5" t="s">
        <v>1771</v>
      </c>
      <c r="AW363" s="5" t="s">
        <v>2136</v>
      </c>
      <c r="AX363" s="7">
        <v>44592.614317129599</v>
      </c>
      <c r="AY363" s="10"/>
    </row>
    <row r="364" spans="1:51" s="1" customFormat="1" ht="50" customHeight="1">
      <c r="A364" s="9">
        <v>2021</v>
      </c>
      <c r="B364" s="5" t="s">
        <v>333</v>
      </c>
      <c r="C364" s="5" t="s">
        <v>2782</v>
      </c>
      <c r="D364" s="5" t="s">
        <v>1719</v>
      </c>
      <c r="E364" s="5" t="s">
        <v>2824</v>
      </c>
      <c r="F364" s="5" t="s">
        <v>2219</v>
      </c>
      <c r="G364" s="5" t="s">
        <v>739</v>
      </c>
      <c r="H364" s="29" t="s">
        <v>2770</v>
      </c>
      <c r="I364" s="5">
        <v>3</v>
      </c>
      <c r="J364" s="4">
        <v>7</v>
      </c>
      <c r="K364" s="5" t="s">
        <v>2274</v>
      </c>
      <c r="L364" s="5" t="s">
        <v>2773</v>
      </c>
      <c r="M364" s="4">
        <v>7</v>
      </c>
      <c r="N364" s="5" t="s">
        <v>1817</v>
      </c>
      <c r="O364" s="5" t="s">
        <v>706</v>
      </c>
      <c r="P364" s="5" t="s">
        <v>314</v>
      </c>
      <c r="Q364" s="6">
        <v>100</v>
      </c>
      <c r="R364" s="6">
        <v>25</v>
      </c>
      <c r="S364" s="6">
        <v>25</v>
      </c>
      <c r="T364" s="6">
        <v>25</v>
      </c>
      <c r="U364" s="6">
        <v>25</v>
      </c>
      <c r="V364" s="6">
        <v>100</v>
      </c>
      <c r="W364" s="6">
        <v>25</v>
      </c>
      <c r="X364" s="6">
        <v>25</v>
      </c>
      <c r="Y364" s="6">
        <v>25</v>
      </c>
      <c r="Z364" s="6">
        <v>20</v>
      </c>
      <c r="AA364" s="6">
        <v>95</v>
      </c>
      <c r="AB364" s="21">
        <f t="shared" si="38"/>
        <v>0.95</v>
      </c>
      <c r="AC364" s="23">
        <f t="shared" si="35"/>
        <v>0.95</v>
      </c>
      <c r="AD364" s="34">
        <v>0.95</v>
      </c>
      <c r="AE364" s="34">
        <v>95</v>
      </c>
      <c r="AF364" s="35" t="str">
        <f>REPT("|",Tabla13[[#This Row],[Columna2]])</f>
        <v>|||||||||||||||||||||||||||||||||||||||||||||||||||||||||||||||||||||||||||||||||||||||||||||||</v>
      </c>
      <c r="AG364" s="24" t="str">
        <f t="shared" si="36"/>
        <v>85% a 100%</v>
      </c>
      <c r="AH364" s="26" t="str">
        <f t="shared" si="37"/>
        <v>176818166000101</v>
      </c>
      <c r="AI364" s="6">
        <v>4542130.91</v>
      </c>
      <c r="AJ364" s="6">
        <v>3877249.2</v>
      </c>
      <c r="AK364" s="21">
        <f t="shared" si="40"/>
        <v>0.85361899003478969</v>
      </c>
      <c r="AL364" s="33">
        <v>0.85361899003478969</v>
      </c>
      <c r="AM364" s="33">
        <f>+Tabla13[[#This Row],[Columna3]]*$AZ$4</f>
        <v>85.361899003478968</v>
      </c>
      <c r="AN364" s="36" t="str">
        <f>REPT("|",Tabla13[[#This Row],[Columna4]])</f>
        <v>|||||||||||||||||||||||||||||||||||||||||||||||||||||||||||||||||||||||||||||||||||||</v>
      </c>
      <c r="AO364" s="26" t="str">
        <f t="shared" si="39"/>
        <v>85% a 100%</v>
      </c>
      <c r="AP364" s="6">
        <v>4542130.910000002</v>
      </c>
      <c r="AQ364" s="6">
        <v>3877249.2</v>
      </c>
      <c r="AR364" s="5" t="s">
        <v>463</v>
      </c>
      <c r="AS364" s="5" t="s">
        <v>2685</v>
      </c>
      <c r="AT364" s="5" t="s">
        <v>1947</v>
      </c>
      <c r="AU364" s="5" t="s">
        <v>2143</v>
      </c>
      <c r="AV364" s="5" t="s">
        <v>2113</v>
      </c>
      <c r="AW364" s="5" t="s">
        <v>2113</v>
      </c>
      <c r="AX364" s="7">
        <v>44592.883449074099</v>
      </c>
      <c r="AY364" s="10"/>
    </row>
    <row r="365" spans="1:51" s="1" customFormat="1" ht="50" customHeight="1">
      <c r="A365" s="9">
        <v>2021</v>
      </c>
      <c r="B365" s="5" t="s">
        <v>333</v>
      </c>
      <c r="C365" s="5" t="s">
        <v>2782</v>
      </c>
      <c r="D365" s="5" t="s">
        <v>1719</v>
      </c>
      <c r="E365" s="5" t="s">
        <v>2824</v>
      </c>
      <c r="F365" s="5" t="s">
        <v>1328</v>
      </c>
      <c r="G365" s="5" t="s">
        <v>312</v>
      </c>
      <c r="H365" s="29" t="s">
        <v>2771</v>
      </c>
      <c r="I365" s="5">
        <v>1</v>
      </c>
      <c r="J365" s="4">
        <v>1</v>
      </c>
      <c r="K365" s="5" t="s">
        <v>55</v>
      </c>
      <c r="L365" s="5" t="s">
        <v>2773</v>
      </c>
      <c r="M365" s="4">
        <v>7</v>
      </c>
      <c r="N365" s="5" t="s">
        <v>1817</v>
      </c>
      <c r="O365" s="5" t="s">
        <v>138</v>
      </c>
      <c r="P365" s="5" t="s">
        <v>227</v>
      </c>
      <c r="Q365" s="6">
        <v>0</v>
      </c>
      <c r="R365" s="6">
        <v>100</v>
      </c>
      <c r="S365" s="6">
        <v>900</v>
      </c>
      <c r="T365" s="6">
        <v>200</v>
      </c>
      <c r="U365" s="6">
        <v>300</v>
      </c>
      <c r="V365" s="6">
        <v>1500</v>
      </c>
      <c r="W365" s="6">
        <v>111</v>
      </c>
      <c r="X365" s="6">
        <v>1026</v>
      </c>
      <c r="Y365" s="6">
        <v>167</v>
      </c>
      <c r="Z365" s="6">
        <v>571</v>
      </c>
      <c r="AA365" s="6">
        <v>1875</v>
      </c>
      <c r="AB365" s="21">
        <f t="shared" si="38"/>
        <v>1.25</v>
      </c>
      <c r="AC365" s="23">
        <f t="shared" si="35"/>
        <v>1</v>
      </c>
      <c r="AD365" s="34">
        <v>1</v>
      </c>
      <c r="AE365" s="34">
        <v>100</v>
      </c>
      <c r="AF365" s="35" t="str">
        <f>REPT("|",Tabla13[[#This Row],[Columna2]])</f>
        <v>||||||||||||||||||||||||||||||||||||||||||||||||||||||||||||||||||||||||||||||||||||||||||||||||||||</v>
      </c>
      <c r="AG365" s="24" t="str">
        <f t="shared" si="36"/>
        <v>85% a 100%</v>
      </c>
      <c r="AH365" s="26" t="str">
        <f t="shared" si="37"/>
        <v>176818166000182</v>
      </c>
      <c r="AI365" s="6">
        <v>8107163.9000000004</v>
      </c>
      <c r="AJ365" s="6">
        <v>7201597.8099999996</v>
      </c>
      <c r="AK365" s="21">
        <f t="shared" si="40"/>
        <v>0.88830050790017945</v>
      </c>
      <c r="AL365" s="33">
        <v>0.88830050790017945</v>
      </c>
      <c r="AM365" s="33">
        <f>+Tabla13[[#This Row],[Columna3]]*$AZ$4</f>
        <v>88.83005079001795</v>
      </c>
      <c r="AN365" s="36" t="str">
        <f>REPT("|",Tabla13[[#This Row],[Columna4]])</f>
        <v>||||||||||||||||||||||||||||||||||||||||||||||||||||||||||||||||||||||||||||||||||||||||</v>
      </c>
      <c r="AO365" s="26" t="str">
        <f t="shared" si="39"/>
        <v>85% a 100%</v>
      </c>
      <c r="AP365" s="6">
        <v>8107163.9000000004</v>
      </c>
      <c r="AQ365" s="6">
        <v>7201597.8099999996</v>
      </c>
      <c r="AR365" s="5" t="s">
        <v>1198</v>
      </c>
      <c r="AS365" s="5" t="s">
        <v>1737</v>
      </c>
      <c r="AT365" s="5" t="s">
        <v>2074</v>
      </c>
      <c r="AU365" s="5" t="s">
        <v>1850</v>
      </c>
      <c r="AV365" s="5" t="s">
        <v>2113</v>
      </c>
      <c r="AW365" s="5" t="s">
        <v>2113</v>
      </c>
      <c r="AX365" s="7">
        <v>44589.461018518501</v>
      </c>
      <c r="AY365" s="10"/>
    </row>
    <row r="366" spans="1:51" s="1" customFormat="1" ht="50" customHeight="1">
      <c r="A366" s="9">
        <v>2021</v>
      </c>
      <c r="B366" s="5" t="s">
        <v>333</v>
      </c>
      <c r="C366" s="5" t="s">
        <v>2782</v>
      </c>
      <c r="D366" s="5" t="s">
        <v>1719</v>
      </c>
      <c r="E366" s="5" t="s">
        <v>2824</v>
      </c>
      <c r="F366" s="5" t="s">
        <v>2578</v>
      </c>
      <c r="G366" s="5" t="s">
        <v>1455</v>
      </c>
      <c r="H366" s="29" t="s">
        <v>2771</v>
      </c>
      <c r="I366" s="5">
        <v>1</v>
      </c>
      <c r="J366" s="4">
        <v>1</v>
      </c>
      <c r="K366" s="5" t="s">
        <v>55</v>
      </c>
      <c r="L366" s="5" t="s">
        <v>2773</v>
      </c>
      <c r="M366" s="4">
        <v>7</v>
      </c>
      <c r="N366" s="5" t="s">
        <v>1817</v>
      </c>
      <c r="O366" s="5" t="s">
        <v>1475</v>
      </c>
      <c r="P366" s="5" t="s">
        <v>227</v>
      </c>
      <c r="Q366" s="6">
        <v>0</v>
      </c>
      <c r="R366" s="6">
        <v>0</v>
      </c>
      <c r="S366" s="6">
        <v>10</v>
      </c>
      <c r="T366" s="6">
        <v>10</v>
      </c>
      <c r="U366" s="6">
        <v>10</v>
      </c>
      <c r="V366" s="6">
        <v>30</v>
      </c>
      <c r="W366" s="6">
        <v>0</v>
      </c>
      <c r="X366" s="6">
        <v>15</v>
      </c>
      <c r="Y366" s="6">
        <v>10</v>
      </c>
      <c r="Z366" s="6">
        <v>5</v>
      </c>
      <c r="AA366" s="6">
        <v>30</v>
      </c>
      <c r="AB366" s="21">
        <f t="shared" si="38"/>
        <v>1</v>
      </c>
      <c r="AC366" s="23">
        <f t="shared" si="35"/>
        <v>1</v>
      </c>
      <c r="AD366" s="34">
        <v>1</v>
      </c>
      <c r="AE366" s="34">
        <v>100</v>
      </c>
      <c r="AF366" s="35" t="str">
        <f>REPT("|",Tabla13[[#This Row],[Columna2]])</f>
        <v>||||||||||||||||||||||||||||||||||||||||||||||||||||||||||||||||||||||||||||||||||||||||||||||||||||</v>
      </c>
      <c r="AG366" s="24" t="str">
        <f t="shared" si="36"/>
        <v>85% a 100%</v>
      </c>
      <c r="AH366" s="26" t="str">
        <f t="shared" si="37"/>
        <v>176818166000183</v>
      </c>
      <c r="AI366" s="6">
        <v>298838.15000000002</v>
      </c>
      <c r="AJ366" s="6">
        <v>171129.3</v>
      </c>
      <c r="AK366" s="21">
        <f t="shared" si="40"/>
        <v>0.57264877325736352</v>
      </c>
      <c r="AL366" s="33">
        <v>0.57264877325736352</v>
      </c>
      <c r="AM366" s="33">
        <f>+Tabla13[[#This Row],[Columna3]]*$AZ$4</f>
        <v>57.26487732573635</v>
      </c>
      <c r="AN366" s="36" t="str">
        <f>REPT("|",Tabla13[[#This Row],[Columna4]])</f>
        <v>|||||||||||||||||||||||||||||||||||||||||||||||||||||||||</v>
      </c>
      <c r="AO366" s="26" t="str">
        <f t="shared" si="39"/>
        <v>0% a 69,99%</v>
      </c>
      <c r="AP366" s="6">
        <v>298838.15000000002</v>
      </c>
      <c r="AQ366" s="6">
        <v>171129.3</v>
      </c>
      <c r="AR366" s="5" t="s">
        <v>2361</v>
      </c>
      <c r="AS366" s="5" t="s">
        <v>2719</v>
      </c>
      <c r="AT366" s="5" t="s">
        <v>35</v>
      </c>
      <c r="AU366" s="5" t="s">
        <v>1685</v>
      </c>
      <c r="AV366" s="5" t="s">
        <v>2113</v>
      </c>
      <c r="AW366" s="5" t="s">
        <v>2113</v>
      </c>
      <c r="AX366" s="7">
        <v>44588.724189814799</v>
      </c>
      <c r="AY366" s="10"/>
    </row>
    <row r="367" spans="1:51" s="1" customFormat="1" ht="50" customHeight="1">
      <c r="A367" s="9">
        <v>2021</v>
      </c>
      <c r="B367" s="5" t="s">
        <v>333</v>
      </c>
      <c r="C367" s="5" t="s">
        <v>2782</v>
      </c>
      <c r="D367" s="5" t="s">
        <v>1719</v>
      </c>
      <c r="E367" s="5" t="s">
        <v>2824</v>
      </c>
      <c r="F367" s="5" t="s">
        <v>836</v>
      </c>
      <c r="G367" s="5" t="s">
        <v>2109</v>
      </c>
      <c r="H367" s="29" t="s">
        <v>2771</v>
      </c>
      <c r="I367" s="5">
        <v>1</v>
      </c>
      <c r="J367" s="4">
        <v>1</v>
      </c>
      <c r="K367" s="5" t="s">
        <v>55</v>
      </c>
      <c r="L367" s="5" t="s">
        <v>2773</v>
      </c>
      <c r="M367" s="4">
        <v>7</v>
      </c>
      <c r="N367" s="5" t="s">
        <v>1817</v>
      </c>
      <c r="O367" s="5" t="s">
        <v>157</v>
      </c>
      <c r="P367" s="5" t="s">
        <v>227</v>
      </c>
      <c r="Q367" s="6">
        <v>0</v>
      </c>
      <c r="R367" s="6">
        <v>0</v>
      </c>
      <c r="S367" s="6">
        <v>10</v>
      </c>
      <c r="T367" s="6">
        <v>0</v>
      </c>
      <c r="U367" s="6">
        <v>8</v>
      </c>
      <c r="V367" s="6">
        <v>18</v>
      </c>
      <c r="W367" s="6">
        <v>0</v>
      </c>
      <c r="X367" s="6">
        <v>12</v>
      </c>
      <c r="Y367" s="6">
        <v>8</v>
      </c>
      <c r="Z367" s="6">
        <v>0</v>
      </c>
      <c r="AA367" s="6">
        <v>20</v>
      </c>
      <c r="AB367" s="21">
        <f t="shared" si="38"/>
        <v>1.1111111111111112</v>
      </c>
      <c r="AC367" s="23">
        <f t="shared" si="35"/>
        <v>1</v>
      </c>
      <c r="AD367" s="34">
        <v>1</v>
      </c>
      <c r="AE367" s="34">
        <v>100</v>
      </c>
      <c r="AF367" s="35" t="str">
        <f>REPT("|",Tabla13[[#This Row],[Columna2]])</f>
        <v>||||||||||||||||||||||||||||||||||||||||||||||||||||||||||||||||||||||||||||||||||||||||||||||||||||</v>
      </c>
      <c r="AG367" s="24" t="str">
        <f t="shared" si="36"/>
        <v>85% a 100%</v>
      </c>
      <c r="AH367" s="26" t="str">
        <f t="shared" si="37"/>
        <v>176818166000184</v>
      </c>
      <c r="AI367" s="6">
        <v>3989491.21</v>
      </c>
      <c r="AJ367" s="6">
        <v>3977585.21</v>
      </c>
      <c r="AK367" s="21">
        <f t="shared" si="40"/>
        <v>0.99701565954822591</v>
      </c>
      <c r="AL367" s="33">
        <v>0.99701565954822591</v>
      </c>
      <c r="AM367" s="33">
        <f>+Tabla13[[#This Row],[Columna3]]*$AZ$4</f>
        <v>99.701565954822584</v>
      </c>
      <c r="AN367" s="36" t="str">
        <f>REPT("|",Tabla13[[#This Row],[Columna4]])</f>
        <v>|||||||||||||||||||||||||||||||||||||||||||||||||||||||||||||||||||||||||||||||||||||||||||||||||||</v>
      </c>
      <c r="AO367" s="26" t="str">
        <f t="shared" si="39"/>
        <v>85% a 100%</v>
      </c>
      <c r="AP367" s="6">
        <v>3989491.2100000004</v>
      </c>
      <c r="AQ367" s="6">
        <v>3977585.2100000004</v>
      </c>
      <c r="AR367" s="5" t="s">
        <v>2516</v>
      </c>
      <c r="AS367" s="5" t="s">
        <v>2281</v>
      </c>
      <c r="AT367" s="5" t="s">
        <v>1220</v>
      </c>
      <c r="AU367" s="5" t="s">
        <v>1178</v>
      </c>
      <c r="AV367" s="5" t="s">
        <v>2113</v>
      </c>
      <c r="AW367" s="5" t="s">
        <v>2113</v>
      </c>
      <c r="AX367" s="7">
        <v>44589.410671296297</v>
      </c>
      <c r="AY367" s="10"/>
    </row>
    <row r="368" spans="1:51" s="1" customFormat="1" ht="50" customHeight="1">
      <c r="A368" s="9">
        <v>2021</v>
      </c>
      <c r="B368" s="5" t="s">
        <v>1660</v>
      </c>
      <c r="C368" s="5" t="s">
        <v>2782</v>
      </c>
      <c r="D368" s="5" t="s">
        <v>2644</v>
      </c>
      <c r="E368" s="5" t="s">
        <v>2838</v>
      </c>
      <c r="F368" s="5" t="s">
        <v>2219</v>
      </c>
      <c r="G368" s="5" t="s">
        <v>739</v>
      </c>
      <c r="H368" s="29" t="s">
        <v>2770</v>
      </c>
      <c r="I368" s="5">
        <v>3</v>
      </c>
      <c r="J368" s="4">
        <v>7</v>
      </c>
      <c r="K368" s="5" t="s">
        <v>2274</v>
      </c>
      <c r="L368" s="5" t="s">
        <v>2776</v>
      </c>
      <c r="M368" s="4">
        <v>14</v>
      </c>
      <c r="N368" s="5" t="s">
        <v>2573</v>
      </c>
      <c r="O368" s="5" t="s">
        <v>218</v>
      </c>
      <c r="P368" s="5" t="s">
        <v>488</v>
      </c>
      <c r="Q368" s="6">
        <v>0</v>
      </c>
      <c r="R368" s="6">
        <v>25</v>
      </c>
      <c r="S368" s="6">
        <v>25</v>
      </c>
      <c r="T368" s="6">
        <v>25</v>
      </c>
      <c r="U368" s="6">
        <v>25</v>
      </c>
      <c r="V368" s="6">
        <v>100</v>
      </c>
      <c r="W368" s="6">
        <v>25</v>
      </c>
      <c r="X368" s="6">
        <v>25</v>
      </c>
      <c r="Y368" s="6">
        <v>25</v>
      </c>
      <c r="Z368" s="6">
        <v>25</v>
      </c>
      <c r="AA368" s="6">
        <v>100</v>
      </c>
      <c r="AB368" s="21">
        <f t="shared" si="38"/>
        <v>1</v>
      </c>
      <c r="AC368" s="23">
        <f t="shared" si="35"/>
        <v>1</v>
      </c>
      <c r="AD368" s="34">
        <v>1</v>
      </c>
      <c r="AE368" s="34">
        <v>100</v>
      </c>
      <c r="AF368" s="35" t="str">
        <f>REPT("|",Tabla13[[#This Row],[Columna2]])</f>
        <v>||||||||||||||||||||||||||||||||||||||||||||||||||||||||||||||||||||||||||||||||||||||||||||||||||||</v>
      </c>
      <c r="AG368" s="24" t="str">
        <f t="shared" si="36"/>
        <v>85% a 100%</v>
      </c>
      <c r="AH368" s="26" t="str">
        <f t="shared" si="37"/>
        <v>116000172000101</v>
      </c>
      <c r="AI368" s="6">
        <v>12929335.35</v>
      </c>
      <c r="AJ368" s="6">
        <v>12429881.800000001</v>
      </c>
      <c r="AK368" s="21">
        <f t="shared" si="40"/>
        <v>0.96137051623461844</v>
      </c>
      <c r="AL368" s="33">
        <v>0.96137051623461844</v>
      </c>
      <c r="AM368" s="33">
        <f>+Tabla13[[#This Row],[Columna3]]*$AZ$4</f>
        <v>96.137051623461844</v>
      </c>
      <c r="AN368" s="36" t="str">
        <f>REPT("|",Tabla13[[#This Row],[Columna4]])</f>
        <v>||||||||||||||||||||||||||||||||||||||||||||||||||||||||||||||||||||||||||||||||||||||||||||||||</v>
      </c>
      <c r="AO368" s="26" t="str">
        <f t="shared" si="39"/>
        <v>85% a 100%</v>
      </c>
      <c r="AP368" s="6">
        <v>12929335.350000001</v>
      </c>
      <c r="AQ368" s="6">
        <v>12429881.800000001</v>
      </c>
      <c r="AR368" s="5" t="s">
        <v>1566</v>
      </c>
      <c r="AS368" s="5" t="s">
        <v>357</v>
      </c>
      <c r="AT368" s="5" t="s">
        <v>1305</v>
      </c>
      <c r="AU368" s="5" t="s">
        <v>1943</v>
      </c>
      <c r="AV368" s="5" t="s">
        <v>327</v>
      </c>
      <c r="AW368" s="5" t="s">
        <v>1921</v>
      </c>
      <c r="AX368" s="7">
        <v>44592.410798611098</v>
      </c>
      <c r="AY368" s="10"/>
    </row>
    <row r="369" spans="1:51" s="1" customFormat="1" ht="50" customHeight="1">
      <c r="A369" s="9">
        <v>2021</v>
      </c>
      <c r="B369" s="5" t="s">
        <v>1660</v>
      </c>
      <c r="C369" s="5" t="s">
        <v>2782</v>
      </c>
      <c r="D369" s="5" t="s">
        <v>2644</v>
      </c>
      <c r="E369" s="5" t="s">
        <v>2838</v>
      </c>
      <c r="F369" s="5" t="s">
        <v>1328</v>
      </c>
      <c r="G369" s="5" t="s">
        <v>312</v>
      </c>
      <c r="H369" s="29" t="s">
        <v>2771</v>
      </c>
      <c r="I369" s="5">
        <v>1</v>
      </c>
      <c r="J369" s="4">
        <v>1</v>
      </c>
      <c r="K369" s="5" t="s">
        <v>55</v>
      </c>
      <c r="L369" s="5" t="s">
        <v>2773</v>
      </c>
      <c r="M369" s="4">
        <v>7</v>
      </c>
      <c r="N369" s="5" t="s">
        <v>1817</v>
      </c>
      <c r="O369" s="5" t="s">
        <v>1666</v>
      </c>
      <c r="P369" s="5" t="s">
        <v>197</v>
      </c>
      <c r="Q369" s="6">
        <v>0</v>
      </c>
      <c r="R369" s="6">
        <v>0</v>
      </c>
      <c r="S369" s="6">
        <v>10</v>
      </c>
      <c r="T369" s="6">
        <v>0</v>
      </c>
      <c r="U369" s="6">
        <v>1</v>
      </c>
      <c r="V369" s="6">
        <v>11</v>
      </c>
      <c r="W369" s="6">
        <v>0</v>
      </c>
      <c r="X369" s="6">
        <v>10.5</v>
      </c>
      <c r="Y369" s="6">
        <v>0</v>
      </c>
      <c r="Z369" s="6">
        <v>0.5</v>
      </c>
      <c r="AA369" s="6">
        <v>11</v>
      </c>
      <c r="AB369" s="21">
        <f t="shared" si="38"/>
        <v>1</v>
      </c>
      <c r="AC369" s="23">
        <f t="shared" si="35"/>
        <v>1</v>
      </c>
      <c r="AD369" s="34">
        <v>1</v>
      </c>
      <c r="AE369" s="34">
        <v>100</v>
      </c>
      <c r="AF369" s="35" t="str">
        <f>REPT("|",Tabla13[[#This Row],[Columna2]])</f>
        <v>||||||||||||||||||||||||||||||||||||||||||||||||||||||||||||||||||||||||||||||||||||||||||||||||||||</v>
      </c>
      <c r="AG369" s="24" t="str">
        <f t="shared" si="36"/>
        <v>85% a 100%</v>
      </c>
      <c r="AH369" s="26" t="str">
        <f t="shared" si="37"/>
        <v>116000172000182</v>
      </c>
      <c r="AI369" s="6">
        <v>20391994.800000001</v>
      </c>
      <c r="AJ369" s="6">
        <v>20247228.960000001</v>
      </c>
      <c r="AK369" s="21">
        <f t="shared" si="40"/>
        <v>0.99290084950394364</v>
      </c>
      <c r="AL369" s="33">
        <v>0.99290084950394364</v>
      </c>
      <c r="AM369" s="33">
        <f>+Tabla13[[#This Row],[Columna3]]*$AZ$4</f>
        <v>99.290084950394359</v>
      </c>
      <c r="AN369" s="36" t="str">
        <f>REPT("|",Tabla13[[#This Row],[Columna4]])</f>
        <v>|||||||||||||||||||||||||||||||||||||||||||||||||||||||||||||||||||||||||||||||||||||||||||||||||||</v>
      </c>
      <c r="AO369" s="26" t="str">
        <f t="shared" si="39"/>
        <v>85% a 100%</v>
      </c>
      <c r="AP369" s="6">
        <v>20391994.799999997</v>
      </c>
      <c r="AQ369" s="6">
        <v>20247228.960000001</v>
      </c>
      <c r="AR369" s="5" t="s">
        <v>2325</v>
      </c>
      <c r="AS369" s="5" t="s">
        <v>2266</v>
      </c>
      <c r="AT369" s="5" t="s">
        <v>725</v>
      </c>
      <c r="AU369" s="5" t="s">
        <v>2515</v>
      </c>
      <c r="AV369" s="5" t="s">
        <v>327</v>
      </c>
      <c r="AW369" s="5" t="s">
        <v>1921</v>
      </c>
      <c r="AX369" s="7">
        <v>44592.411168981504</v>
      </c>
      <c r="AY369" s="10"/>
    </row>
    <row r="370" spans="1:51" s="1" customFormat="1" ht="50" customHeight="1">
      <c r="A370" s="9">
        <v>2021</v>
      </c>
      <c r="B370" s="5" t="s">
        <v>1660</v>
      </c>
      <c r="C370" s="5" t="s">
        <v>2782</v>
      </c>
      <c r="D370" s="5" t="s">
        <v>2644</v>
      </c>
      <c r="E370" s="5" t="s">
        <v>2838</v>
      </c>
      <c r="F370" s="5" t="s">
        <v>2578</v>
      </c>
      <c r="G370" s="5" t="s">
        <v>1455</v>
      </c>
      <c r="H370" s="29" t="s">
        <v>2771</v>
      </c>
      <c r="I370" s="5">
        <v>2</v>
      </c>
      <c r="J370" s="4">
        <v>5</v>
      </c>
      <c r="K370" s="5" t="s">
        <v>2602</v>
      </c>
      <c r="L370" s="5" t="s">
        <v>2773</v>
      </c>
      <c r="M370" s="4">
        <v>7</v>
      </c>
      <c r="N370" s="5" t="s">
        <v>1817</v>
      </c>
      <c r="O370" s="5" t="s">
        <v>2703</v>
      </c>
      <c r="P370" s="5" t="s">
        <v>197</v>
      </c>
      <c r="Q370" s="6">
        <v>0</v>
      </c>
      <c r="R370" s="6">
        <v>0</v>
      </c>
      <c r="S370" s="6">
        <v>23</v>
      </c>
      <c r="T370" s="6">
        <v>23</v>
      </c>
      <c r="U370" s="6">
        <v>30</v>
      </c>
      <c r="V370" s="6">
        <v>76</v>
      </c>
      <c r="W370" s="6">
        <v>0</v>
      </c>
      <c r="X370" s="6">
        <v>0</v>
      </c>
      <c r="Y370" s="6">
        <v>23</v>
      </c>
      <c r="Z370" s="6">
        <v>31</v>
      </c>
      <c r="AA370" s="6">
        <v>54</v>
      </c>
      <c r="AB370" s="21">
        <f t="shared" si="38"/>
        <v>0.71052631578947367</v>
      </c>
      <c r="AC370" s="23">
        <f t="shared" si="35"/>
        <v>0.71052631578947367</v>
      </c>
      <c r="AD370" s="34">
        <v>0.71052631578947367</v>
      </c>
      <c r="AE370" s="34">
        <v>71.05263157894737</v>
      </c>
      <c r="AF370" s="35" t="str">
        <f>REPT("|",Tabla13[[#This Row],[Columna2]])</f>
        <v>|||||||||||||||||||||||||||||||||||||||||||||||||||||||||||||||||||||||</v>
      </c>
      <c r="AG370" s="24" t="str">
        <f t="shared" si="36"/>
        <v>70% a 84,99%</v>
      </c>
      <c r="AH370" s="26" t="str">
        <f t="shared" si="37"/>
        <v>116000172000183</v>
      </c>
      <c r="AI370" s="6">
        <v>410737.53</v>
      </c>
      <c r="AJ370" s="6">
        <v>355284.29</v>
      </c>
      <c r="AK370" s="21">
        <f t="shared" si="40"/>
        <v>0.864991056453984</v>
      </c>
      <c r="AL370" s="33">
        <v>0.864991056453984</v>
      </c>
      <c r="AM370" s="33">
        <f>+Tabla13[[#This Row],[Columna3]]*$AZ$4</f>
        <v>86.499105645398402</v>
      </c>
      <c r="AN370" s="36" t="str">
        <f>REPT("|",Tabla13[[#This Row],[Columna4]])</f>
        <v>||||||||||||||||||||||||||||||||||||||||||||||||||||||||||||||||||||||||||||||||||||||</v>
      </c>
      <c r="AO370" s="26" t="str">
        <f t="shared" si="39"/>
        <v>85% a 100%</v>
      </c>
      <c r="AP370" s="6">
        <v>410737.53</v>
      </c>
      <c r="AQ370" s="6">
        <v>355284.29000000004</v>
      </c>
      <c r="AR370" s="5" t="s">
        <v>1141</v>
      </c>
      <c r="AS370" s="5" t="s">
        <v>1549</v>
      </c>
      <c r="AT370" s="5" t="s">
        <v>2404</v>
      </c>
      <c r="AU370" s="5" t="s">
        <v>1638</v>
      </c>
      <c r="AV370" s="5" t="s">
        <v>327</v>
      </c>
      <c r="AW370" s="5" t="s">
        <v>1921</v>
      </c>
      <c r="AX370" s="7">
        <v>44592.394664351901</v>
      </c>
      <c r="AY370" s="10"/>
    </row>
    <row r="371" spans="1:51" s="1" customFormat="1" ht="50" customHeight="1">
      <c r="A371" s="9">
        <v>2021</v>
      </c>
      <c r="B371" s="5" t="s">
        <v>1660</v>
      </c>
      <c r="C371" s="5" t="s">
        <v>2782</v>
      </c>
      <c r="D371" s="5" t="s">
        <v>2644</v>
      </c>
      <c r="E371" s="5" t="s">
        <v>2838</v>
      </c>
      <c r="F371" s="5" t="s">
        <v>836</v>
      </c>
      <c r="G371" s="5" t="s">
        <v>2109</v>
      </c>
      <c r="H371" s="29" t="s">
        <v>2771</v>
      </c>
      <c r="I371" s="5">
        <v>2</v>
      </c>
      <c r="J371" s="4">
        <v>5</v>
      </c>
      <c r="K371" s="5" t="s">
        <v>2602</v>
      </c>
      <c r="L371" s="5" t="s">
        <v>2773</v>
      </c>
      <c r="M371" s="4">
        <v>7</v>
      </c>
      <c r="N371" s="5" t="s">
        <v>1817</v>
      </c>
      <c r="O371" s="5" t="s">
        <v>1608</v>
      </c>
      <c r="P371" s="5" t="s">
        <v>197</v>
      </c>
      <c r="Q371" s="6">
        <v>0</v>
      </c>
      <c r="R371" s="6">
        <v>9</v>
      </c>
      <c r="S371" s="6">
        <v>8</v>
      </c>
      <c r="T371" s="6">
        <v>5</v>
      </c>
      <c r="U371" s="6">
        <v>0</v>
      </c>
      <c r="V371" s="6">
        <v>22</v>
      </c>
      <c r="W371" s="6">
        <v>0</v>
      </c>
      <c r="X371" s="6">
        <v>18</v>
      </c>
      <c r="Y371" s="6">
        <v>7</v>
      </c>
      <c r="Z371" s="6">
        <v>0</v>
      </c>
      <c r="AA371" s="6">
        <v>25</v>
      </c>
      <c r="AB371" s="21">
        <f t="shared" si="38"/>
        <v>1.1363636363636365</v>
      </c>
      <c r="AC371" s="23">
        <f t="shared" si="35"/>
        <v>1</v>
      </c>
      <c r="AD371" s="34">
        <v>1</v>
      </c>
      <c r="AE371" s="34">
        <v>100</v>
      </c>
      <c r="AF371" s="35" t="str">
        <f>REPT("|",Tabla13[[#This Row],[Columna2]])</f>
        <v>||||||||||||||||||||||||||||||||||||||||||||||||||||||||||||||||||||||||||||||||||||||||||||||||||||</v>
      </c>
      <c r="AG371" s="24" t="str">
        <f t="shared" si="36"/>
        <v>85% a 100%</v>
      </c>
      <c r="AH371" s="26" t="str">
        <f t="shared" si="37"/>
        <v>116000172000184</v>
      </c>
      <c r="AI371" s="6">
        <v>56946.19</v>
      </c>
      <c r="AJ371" s="6">
        <v>42341.99</v>
      </c>
      <c r="AK371" s="21">
        <f t="shared" si="40"/>
        <v>0.74354386131890471</v>
      </c>
      <c r="AL371" s="33">
        <v>0.74354386131890471</v>
      </c>
      <c r="AM371" s="33">
        <f>+Tabla13[[#This Row],[Columna3]]*$AZ$4</f>
        <v>74.354386131890465</v>
      </c>
      <c r="AN371" s="36" t="str">
        <f>REPT("|",Tabla13[[#This Row],[Columna4]])</f>
        <v>||||||||||||||||||||||||||||||||||||||||||||||||||||||||||||||||||||||||||</v>
      </c>
      <c r="AO371" s="26" t="str">
        <f t="shared" si="39"/>
        <v>70% a 84,99%</v>
      </c>
      <c r="AP371" s="6">
        <v>56946.19</v>
      </c>
      <c r="AQ371" s="6">
        <v>42341.99</v>
      </c>
      <c r="AR371" s="5" t="s">
        <v>841</v>
      </c>
      <c r="AS371" s="5" t="s">
        <v>585</v>
      </c>
      <c r="AT371" s="5" t="s">
        <v>119</v>
      </c>
      <c r="AU371" s="5" t="s">
        <v>1539</v>
      </c>
      <c r="AV371" s="5" t="s">
        <v>327</v>
      </c>
      <c r="AW371" s="5" t="s">
        <v>1921</v>
      </c>
      <c r="AX371" s="7">
        <v>44592.407962963</v>
      </c>
      <c r="AY371" s="10"/>
    </row>
    <row r="372" spans="1:51" s="1" customFormat="1" ht="50" customHeight="1">
      <c r="A372" s="9">
        <v>2021</v>
      </c>
      <c r="B372" s="5" t="s">
        <v>2354</v>
      </c>
      <c r="C372" s="5" t="s">
        <v>2782</v>
      </c>
      <c r="D372" s="5" t="s">
        <v>801</v>
      </c>
      <c r="E372" s="5" t="s">
        <v>2836</v>
      </c>
      <c r="F372" s="5" t="s">
        <v>2219</v>
      </c>
      <c r="G372" s="5" t="s">
        <v>739</v>
      </c>
      <c r="H372" s="29" t="s">
        <v>2770</v>
      </c>
      <c r="I372" s="5">
        <v>3</v>
      </c>
      <c r="J372" s="4">
        <v>7</v>
      </c>
      <c r="K372" s="5" t="s">
        <v>2274</v>
      </c>
      <c r="L372" s="5" t="s">
        <v>2776</v>
      </c>
      <c r="M372" s="4">
        <v>14</v>
      </c>
      <c r="N372" s="5" t="s">
        <v>2573</v>
      </c>
      <c r="O372" s="5" t="s">
        <v>531</v>
      </c>
      <c r="P372" s="5" t="s">
        <v>314</v>
      </c>
      <c r="Q372" s="6">
        <v>0</v>
      </c>
      <c r="R372" s="6">
        <v>25</v>
      </c>
      <c r="S372" s="6">
        <v>25</v>
      </c>
      <c r="T372" s="6">
        <v>25</v>
      </c>
      <c r="U372" s="6">
        <v>25</v>
      </c>
      <c r="V372" s="6">
        <v>100</v>
      </c>
      <c r="W372" s="6">
        <v>13.34</v>
      </c>
      <c r="X372" s="6">
        <v>20.67</v>
      </c>
      <c r="Y372" s="6">
        <v>20.85</v>
      </c>
      <c r="Z372" s="6">
        <v>34.549999999999997</v>
      </c>
      <c r="AA372" s="6">
        <v>89.41</v>
      </c>
      <c r="AB372" s="21">
        <f t="shared" si="38"/>
        <v>0.89410000000000001</v>
      </c>
      <c r="AC372" s="23">
        <f t="shared" si="35"/>
        <v>0.89410000000000001</v>
      </c>
      <c r="AD372" s="34">
        <v>0.89410000000000001</v>
      </c>
      <c r="AE372" s="34">
        <v>89.41</v>
      </c>
      <c r="AF372" s="35" t="str">
        <f>REPT("|",Tabla13[[#This Row],[Columna2]])</f>
        <v>|||||||||||||||||||||||||||||||||||||||||||||||||||||||||||||||||||||||||||||||||||||||||</v>
      </c>
      <c r="AG372" s="24" t="str">
        <f t="shared" si="36"/>
        <v>85% a 100%</v>
      </c>
      <c r="AH372" s="26" t="str">
        <f t="shared" si="37"/>
        <v>176813237000101</v>
      </c>
      <c r="AI372" s="6">
        <v>2761381.01</v>
      </c>
      <c r="AJ372" s="6">
        <v>2634786.81</v>
      </c>
      <c r="AK372" s="21">
        <f t="shared" si="40"/>
        <v>0.95415547527068723</v>
      </c>
      <c r="AL372" s="33">
        <v>0.95415547527068723</v>
      </c>
      <c r="AM372" s="33">
        <f>+Tabla13[[#This Row],[Columna3]]*$AZ$4</f>
        <v>95.415547527068725</v>
      </c>
      <c r="AN372" s="36" t="str">
        <f>REPT("|",Tabla13[[#This Row],[Columna4]])</f>
        <v>|||||||||||||||||||||||||||||||||||||||||||||||||||||||||||||||||||||||||||||||||||||||||||||||</v>
      </c>
      <c r="AO372" s="26" t="str">
        <f t="shared" si="39"/>
        <v>85% a 100%</v>
      </c>
      <c r="AP372" s="6">
        <v>2761381.0100000002</v>
      </c>
      <c r="AQ372" s="6">
        <v>2634786.81</v>
      </c>
      <c r="AR372" s="5" t="s">
        <v>1379</v>
      </c>
      <c r="AS372" s="5" t="s">
        <v>2192</v>
      </c>
      <c r="AT372" s="5" t="s">
        <v>1952</v>
      </c>
      <c r="AU372" s="5" t="s">
        <v>2440</v>
      </c>
      <c r="AV372" s="5" t="s">
        <v>1693</v>
      </c>
      <c r="AW372" s="5" t="s">
        <v>623</v>
      </c>
      <c r="AX372" s="7">
        <v>44586.809490740699</v>
      </c>
      <c r="AY372" s="10"/>
    </row>
    <row r="373" spans="1:51" s="1" customFormat="1" ht="50" customHeight="1">
      <c r="A373" s="9">
        <v>2021</v>
      </c>
      <c r="B373" s="5" t="s">
        <v>2354</v>
      </c>
      <c r="C373" s="5" t="s">
        <v>2782</v>
      </c>
      <c r="D373" s="5" t="s">
        <v>801</v>
      </c>
      <c r="E373" s="5" t="s">
        <v>2836</v>
      </c>
      <c r="F373" s="5" t="s">
        <v>1328</v>
      </c>
      <c r="G373" s="5" t="s">
        <v>312</v>
      </c>
      <c r="H373" s="29" t="s">
        <v>2771</v>
      </c>
      <c r="I373" s="5">
        <v>1</v>
      </c>
      <c r="J373" s="4">
        <v>1</v>
      </c>
      <c r="K373" s="5" t="s">
        <v>55</v>
      </c>
      <c r="L373" s="5" t="s">
        <v>2773</v>
      </c>
      <c r="M373" s="4">
        <v>7</v>
      </c>
      <c r="N373" s="5" t="s">
        <v>1817</v>
      </c>
      <c r="O373" s="5" t="s">
        <v>138</v>
      </c>
      <c r="P373" s="5" t="s">
        <v>227</v>
      </c>
      <c r="Q373" s="6">
        <v>119</v>
      </c>
      <c r="R373" s="6">
        <v>59</v>
      </c>
      <c r="S373" s="6">
        <v>68</v>
      </c>
      <c r="T373" s="6">
        <v>97</v>
      </c>
      <c r="U373" s="6">
        <v>83</v>
      </c>
      <c r="V373" s="6">
        <v>307</v>
      </c>
      <c r="W373" s="6">
        <v>96</v>
      </c>
      <c r="X373" s="6">
        <v>151</v>
      </c>
      <c r="Y373" s="6">
        <v>87</v>
      </c>
      <c r="Z373" s="6">
        <v>49</v>
      </c>
      <c r="AA373" s="6">
        <v>383</v>
      </c>
      <c r="AB373" s="21">
        <f t="shared" si="38"/>
        <v>1.2475570032573291</v>
      </c>
      <c r="AC373" s="23">
        <f t="shared" si="35"/>
        <v>1</v>
      </c>
      <c r="AD373" s="34">
        <v>1</v>
      </c>
      <c r="AE373" s="34">
        <v>100</v>
      </c>
      <c r="AF373" s="35" t="str">
        <f>REPT("|",Tabla13[[#This Row],[Columna2]])</f>
        <v>||||||||||||||||||||||||||||||||||||||||||||||||||||||||||||||||||||||||||||||||||||||||||||||||||||</v>
      </c>
      <c r="AG373" s="24" t="str">
        <f t="shared" si="36"/>
        <v>85% a 100%</v>
      </c>
      <c r="AH373" s="26" t="str">
        <f t="shared" si="37"/>
        <v>176813237000182</v>
      </c>
      <c r="AI373" s="6">
        <v>4950320.12</v>
      </c>
      <c r="AJ373" s="6">
        <v>4795784.33</v>
      </c>
      <c r="AK373" s="21">
        <f t="shared" si="40"/>
        <v>0.96878266733182494</v>
      </c>
      <c r="AL373" s="33">
        <v>0.96878266733182494</v>
      </c>
      <c r="AM373" s="33">
        <f>+Tabla13[[#This Row],[Columna3]]*$AZ$4</f>
        <v>96.8782667331825</v>
      </c>
      <c r="AN373" s="36" t="str">
        <f>REPT("|",Tabla13[[#This Row],[Columna4]])</f>
        <v>||||||||||||||||||||||||||||||||||||||||||||||||||||||||||||||||||||||||||||||||||||||||||||||||</v>
      </c>
      <c r="AO373" s="26" t="str">
        <f t="shared" si="39"/>
        <v>85% a 100%</v>
      </c>
      <c r="AP373" s="6">
        <v>4950320.120000001</v>
      </c>
      <c r="AQ373" s="6">
        <v>4795784.330000001</v>
      </c>
      <c r="AR373" s="5" t="s">
        <v>945</v>
      </c>
      <c r="AS373" s="5" t="s">
        <v>983</v>
      </c>
      <c r="AT373" s="5" t="s">
        <v>1634</v>
      </c>
      <c r="AU373" s="5" t="s">
        <v>240</v>
      </c>
      <c r="AV373" s="5" t="s">
        <v>1693</v>
      </c>
      <c r="AW373" s="5" t="s">
        <v>623</v>
      </c>
      <c r="AX373" s="7">
        <v>44586.813240740703</v>
      </c>
      <c r="AY373" s="10"/>
    </row>
    <row r="374" spans="1:51" s="1" customFormat="1" ht="50" customHeight="1">
      <c r="A374" s="9">
        <v>2021</v>
      </c>
      <c r="B374" s="5" t="s">
        <v>2354</v>
      </c>
      <c r="C374" s="5" t="s">
        <v>2782</v>
      </c>
      <c r="D374" s="5" t="s">
        <v>801</v>
      </c>
      <c r="E374" s="5" t="s">
        <v>2836</v>
      </c>
      <c r="F374" s="5" t="s">
        <v>2578</v>
      </c>
      <c r="G374" s="5" t="s">
        <v>1455</v>
      </c>
      <c r="H374" s="29" t="s">
        <v>2771</v>
      </c>
      <c r="I374" s="5">
        <v>1</v>
      </c>
      <c r="J374" s="4">
        <v>1</v>
      </c>
      <c r="K374" s="5" t="s">
        <v>55</v>
      </c>
      <c r="L374" s="5" t="s">
        <v>2773</v>
      </c>
      <c r="M374" s="4">
        <v>7</v>
      </c>
      <c r="N374" s="5" t="s">
        <v>1817</v>
      </c>
      <c r="O374" s="5" t="s">
        <v>1475</v>
      </c>
      <c r="P374" s="5" t="s">
        <v>227</v>
      </c>
      <c r="Q374" s="6">
        <v>42</v>
      </c>
      <c r="R374" s="6">
        <v>4</v>
      </c>
      <c r="S374" s="6">
        <v>1</v>
      </c>
      <c r="T374" s="6">
        <v>4</v>
      </c>
      <c r="U374" s="6">
        <v>1</v>
      </c>
      <c r="V374" s="6">
        <v>10</v>
      </c>
      <c r="W374" s="6">
        <v>5</v>
      </c>
      <c r="X374" s="6">
        <v>1</v>
      </c>
      <c r="Y374" s="6">
        <v>0</v>
      </c>
      <c r="Z374" s="6">
        <v>2</v>
      </c>
      <c r="AA374" s="6">
        <v>8</v>
      </c>
      <c r="AB374" s="21">
        <f t="shared" si="38"/>
        <v>0.8</v>
      </c>
      <c r="AC374" s="23">
        <f t="shared" si="35"/>
        <v>0.8</v>
      </c>
      <c r="AD374" s="34">
        <v>0.8</v>
      </c>
      <c r="AE374" s="34">
        <v>80</v>
      </c>
      <c r="AF374" s="35" t="str">
        <f>REPT("|",Tabla13[[#This Row],[Columna2]])</f>
        <v>||||||||||||||||||||||||||||||||||||||||||||||||||||||||||||||||||||||||||||||||</v>
      </c>
      <c r="AG374" s="24" t="str">
        <f t="shared" si="36"/>
        <v>70% a 84,99%</v>
      </c>
      <c r="AH374" s="26" t="str">
        <f t="shared" si="37"/>
        <v>176813237000183</v>
      </c>
      <c r="AI374" s="6">
        <v>355754.23</v>
      </c>
      <c r="AJ374" s="6">
        <v>219480.91</v>
      </c>
      <c r="AK374" s="21">
        <f t="shared" si="40"/>
        <v>0.61694532767748123</v>
      </c>
      <c r="AL374" s="33">
        <v>0.61694532767748123</v>
      </c>
      <c r="AM374" s="33">
        <f>+Tabla13[[#This Row],[Columna3]]*$AZ$4</f>
        <v>61.694532767748122</v>
      </c>
      <c r="AN374" s="36" t="str">
        <f>REPT("|",Tabla13[[#This Row],[Columna4]])</f>
        <v>|||||||||||||||||||||||||||||||||||||||||||||||||||||||||||||</v>
      </c>
      <c r="AO374" s="26" t="str">
        <f t="shared" si="39"/>
        <v>0% a 69,99%</v>
      </c>
      <c r="AP374" s="6">
        <v>355754.23000000004</v>
      </c>
      <c r="AQ374" s="6">
        <v>219480.90999999997</v>
      </c>
      <c r="AR374" s="5" t="s">
        <v>470</v>
      </c>
      <c r="AS374" s="5" t="s">
        <v>1890</v>
      </c>
      <c r="AT374" s="5" t="s">
        <v>1071</v>
      </c>
      <c r="AU374" s="5" t="s">
        <v>1093</v>
      </c>
      <c r="AV374" s="5" t="s">
        <v>1693</v>
      </c>
      <c r="AW374" s="5" t="s">
        <v>623</v>
      </c>
      <c r="AX374" s="7">
        <v>44586.815578703703</v>
      </c>
      <c r="AY374" s="10"/>
    </row>
    <row r="375" spans="1:51" s="1" customFormat="1" ht="50" customHeight="1">
      <c r="A375" s="9">
        <v>2021</v>
      </c>
      <c r="B375" s="5" t="s">
        <v>2354</v>
      </c>
      <c r="C375" s="5" t="s">
        <v>2782</v>
      </c>
      <c r="D375" s="5" t="s">
        <v>801</v>
      </c>
      <c r="E375" s="5" t="s">
        <v>2836</v>
      </c>
      <c r="F375" s="5" t="s">
        <v>836</v>
      </c>
      <c r="G375" s="5" t="s">
        <v>2109</v>
      </c>
      <c r="H375" s="29" t="s">
        <v>2771</v>
      </c>
      <c r="I375" s="5">
        <v>3</v>
      </c>
      <c r="J375" s="4">
        <v>7</v>
      </c>
      <c r="K375" s="5" t="s">
        <v>2274</v>
      </c>
      <c r="L375" s="5" t="s">
        <v>2773</v>
      </c>
      <c r="M375" s="4">
        <v>7</v>
      </c>
      <c r="N375" s="5" t="s">
        <v>1817</v>
      </c>
      <c r="O375" s="5" t="s">
        <v>157</v>
      </c>
      <c r="P375" s="5" t="s">
        <v>227</v>
      </c>
      <c r="Q375" s="6">
        <v>11</v>
      </c>
      <c r="R375" s="6">
        <v>0</v>
      </c>
      <c r="S375" s="6">
        <v>16</v>
      </c>
      <c r="T375" s="6">
        <v>0</v>
      </c>
      <c r="U375" s="6">
        <v>0</v>
      </c>
      <c r="V375" s="6">
        <v>16</v>
      </c>
      <c r="W375" s="6">
        <v>0</v>
      </c>
      <c r="X375" s="6">
        <v>15</v>
      </c>
      <c r="Y375" s="6">
        <v>4</v>
      </c>
      <c r="Z375" s="6">
        <v>1</v>
      </c>
      <c r="AA375" s="6">
        <v>20</v>
      </c>
      <c r="AB375" s="21">
        <f t="shared" si="38"/>
        <v>1.25</v>
      </c>
      <c r="AC375" s="23">
        <f t="shared" si="35"/>
        <v>1</v>
      </c>
      <c r="AD375" s="34">
        <v>1</v>
      </c>
      <c r="AE375" s="34">
        <v>100</v>
      </c>
      <c r="AF375" s="35" t="str">
        <f>REPT("|",Tabla13[[#This Row],[Columna2]])</f>
        <v>||||||||||||||||||||||||||||||||||||||||||||||||||||||||||||||||||||||||||||||||||||||||||||||||||||</v>
      </c>
      <c r="AG375" s="24" t="str">
        <f t="shared" si="36"/>
        <v>85% a 100%</v>
      </c>
      <c r="AH375" s="26" t="str">
        <f t="shared" si="37"/>
        <v>176813237000184</v>
      </c>
      <c r="AI375" s="6">
        <v>83245.34</v>
      </c>
      <c r="AJ375" s="6">
        <v>73708.36</v>
      </c>
      <c r="AK375" s="21">
        <f t="shared" si="40"/>
        <v>0.88543526880904089</v>
      </c>
      <c r="AL375" s="33">
        <v>0.88543526880904089</v>
      </c>
      <c r="AM375" s="33">
        <f>+Tabla13[[#This Row],[Columna3]]*$AZ$4</f>
        <v>88.543526880904082</v>
      </c>
      <c r="AN375" s="36" t="str">
        <f>REPT("|",Tabla13[[#This Row],[Columna4]])</f>
        <v>||||||||||||||||||||||||||||||||||||||||||||||||||||||||||||||||||||||||||||||||||||||||</v>
      </c>
      <c r="AO375" s="26" t="str">
        <f t="shared" si="39"/>
        <v>85% a 100%</v>
      </c>
      <c r="AP375" s="6">
        <v>83245.34</v>
      </c>
      <c r="AQ375" s="6">
        <v>73708.359999999986</v>
      </c>
      <c r="AR375" s="5" t="s">
        <v>2128</v>
      </c>
      <c r="AS375" s="5" t="s">
        <v>2514</v>
      </c>
      <c r="AT375" s="5" t="s">
        <v>1934</v>
      </c>
      <c r="AU375" s="5" t="s">
        <v>215</v>
      </c>
      <c r="AV375" s="5" t="s">
        <v>1693</v>
      </c>
      <c r="AW375" s="5" t="s">
        <v>623</v>
      </c>
      <c r="AX375" s="7">
        <v>44586.819131944401</v>
      </c>
      <c r="AY375" s="10"/>
    </row>
    <row r="376" spans="1:51" s="1" customFormat="1" ht="50" customHeight="1">
      <c r="A376" s="9">
        <v>2021</v>
      </c>
      <c r="B376" s="5" t="s">
        <v>2736</v>
      </c>
      <c r="C376" s="5" t="s">
        <v>2782</v>
      </c>
      <c r="D376" s="5" t="s">
        <v>1039</v>
      </c>
      <c r="E376" s="5" t="s">
        <v>2839</v>
      </c>
      <c r="F376" s="5" t="s">
        <v>2219</v>
      </c>
      <c r="G376" s="5" t="s">
        <v>739</v>
      </c>
      <c r="H376" s="29" t="s">
        <v>2770</v>
      </c>
      <c r="I376" s="5">
        <v>3</v>
      </c>
      <c r="J376" s="4">
        <v>7</v>
      </c>
      <c r="K376" s="5" t="s">
        <v>2274</v>
      </c>
      <c r="L376" s="5" t="s">
        <v>2776</v>
      </c>
      <c r="M376" s="4">
        <v>14</v>
      </c>
      <c r="N376" s="5" t="s">
        <v>2573</v>
      </c>
      <c r="O376" s="5" t="s">
        <v>706</v>
      </c>
      <c r="P376" s="5" t="s">
        <v>314</v>
      </c>
      <c r="Q376" s="6">
        <v>73.47</v>
      </c>
      <c r="R376" s="6">
        <v>25</v>
      </c>
      <c r="S376" s="6">
        <v>25</v>
      </c>
      <c r="T376" s="6">
        <v>25</v>
      </c>
      <c r="U376" s="6">
        <v>25</v>
      </c>
      <c r="V376" s="6">
        <v>100</v>
      </c>
      <c r="W376" s="6">
        <v>22</v>
      </c>
      <c r="X376" s="6">
        <v>20</v>
      </c>
      <c r="Y376" s="6">
        <v>33</v>
      </c>
      <c r="Z376" s="6">
        <v>25</v>
      </c>
      <c r="AA376" s="6">
        <v>100</v>
      </c>
      <c r="AB376" s="21">
        <f t="shared" si="38"/>
        <v>1</v>
      </c>
      <c r="AC376" s="23">
        <f t="shared" si="35"/>
        <v>1</v>
      </c>
      <c r="AD376" s="34">
        <v>1</v>
      </c>
      <c r="AE376" s="34">
        <v>100</v>
      </c>
      <c r="AF376" s="35" t="str">
        <f>REPT("|",Tabla13[[#This Row],[Columna2]])</f>
        <v>||||||||||||||||||||||||||||||||||||||||||||||||||||||||||||||||||||||||||||||||||||||||||||||||||||</v>
      </c>
      <c r="AG376" s="24" t="str">
        <f t="shared" si="36"/>
        <v>85% a 100%</v>
      </c>
      <c r="AH376" s="26" t="str">
        <f t="shared" si="37"/>
        <v>176818204000101</v>
      </c>
      <c r="AI376" s="6">
        <v>2886635.35</v>
      </c>
      <c r="AJ376" s="6">
        <v>2492393.58</v>
      </c>
      <c r="AK376" s="21">
        <f t="shared" si="40"/>
        <v>0.86342515690456023</v>
      </c>
      <c r="AL376" s="33">
        <v>0.86342515690456023</v>
      </c>
      <c r="AM376" s="33">
        <f>+Tabla13[[#This Row],[Columna3]]*$AZ$4</f>
        <v>86.342515690456025</v>
      </c>
      <c r="AN376" s="36" t="str">
        <f>REPT("|",Tabla13[[#This Row],[Columna4]])</f>
        <v>||||||||||||||||||||||||||||||||||||||||||||||||||||||||||||||||||||||||||||||||||||||</v>
      </c>
      <c r="AO376" s="26" t="str">
        <f t="shared" si="39"/>
        <v>85% a 100%</v>
      </c>
      <c r="AP376" s="6">
        <v>2886635.35</v>
      </c>
      <c r="AQ376" s="6">
        <v>2492393.58</v>
      </c>
      <c r="AR376" s="5" t="s">
        <v>1347</v>
      </c>
      <c r="AS376" s="5" t="s">
        <v>2558</v>
      </c>
      <c r="AT376" s="5" t="s">
        <v>921</v>
      </c>
      <c r="AU376" s="5" t="s">
        <v>1953</v>
      </c>
      <c r="AV376" s="5" t="s">
        <v>1546</v>
      </c>
      <c r="AW376" s="5" t="s">
        <v>2231</v>
      </c>
      <c r="AX376" s="7">
        <v>44589.475185185198</v>
      </c>
      <c r="AY376" s="10"/>
    </row>
    <row r="377" spans="1:51" s="1" customFormat="1" ht="50" customHeight="1">
      <c r="A377" s="9">
        <v>2021</v>
      </c>
      <c r="B377" s="5" t="s">
        <v>2736</v>
      </c>
      <c r="C377" s="5" t="s">
        <v>2782</v>
      </c>
      <c r="D377" s="5" t="s">
        <v>1039</v>
      </c>
      <c r="E377" s="5" t="s">
        <v>2839</v>
      </c>
      <c r="F377" s="5" t="s">
        <v>1328</v>
      </c>
      <c r="G377" s="5" t="s">
        <v>312</v>
      </c>
      <c r="H377" s="29" t="s">
        <v>2771</v>
      </c>
      <c r="I377" s="5">
        <v>1</v>
      </c>
      <c r="J377" s="4">
        <v>1</v>
      </c>
      <c r="K377" s="5" t="s">
        <v>55</v>
      </c>
      <c r="L377" s="5" t="s">
        <v>2773</v>
      </c>
      <c r="M377" s="4">
        <v>7</v>
      </c>
      <c r="N377" s="5" t="s">
        <v>1817</v>
      </c>
      <c r="O377" s="5" t="s">
        <v>138</v>
      </c>
      <c r="P377" s="5" t="s">
        <v>227</v>
      </c>
      <c r="Q377" s="6">
        <v>58.33</v>
      </c>
      <c r="R377" s="6">
        <v>4</v>
      </c>
      <c r="S377" s="6">
        <v>3</v>
      </c>
      <c r="T377" s="6">
        <v>5</v>
      </c>
      <c r="U377" s="6">
        <v>5</v>
      </c>
      <c r="V377" s="6">
        <v>17</v>
      </c>
      <c r="W377" s="6">
        <v>4</v>
      </c>
      <c r="X377" s="6">
        <v>3</v>
      </c>
      <c r="Y377" s="6">
        <v>10</v>
      </c>
      <c r="Z377" s="6">
        <v>4</v>
      </c>
      <c r="AA377" s="6">
        <v>21</v>
      </c>
      <c r="AB377" s="21">
        <f t="shared" si="38"/>
        <v>1.2352941176470589</v>
      </c>
      <c r="AC377" s="23">
        <f t="shared" si="35"/>
        <v>1</v>
      </c>
      <c r="AD377" s="34">
        <v>1</v>
      </c>
      <c r="AE377" s="34">
        <v>100</v>
      </c>
      <c r="AF377" s="35" t="str">
        <f>REPT("|",Tabla13[[#This Row],[Columna2]])</f>
        <v>||||||||||||||||||||||||||||||||||||||||||||||||||||||||||||||||||||||||||||||||||||||||||||||||||||</v>
      </c>
      <c r="AG377" s="24" t="str">
        <f t="shared" si="36"/>
        <v>85% a 100%</v>
      </c>
      <c r="AH377" s="26" t="str">
        <f t="shared" si="37"/>
        <v>176818204000182</v>
      </c>
      <c r="AI377" s="6">
        <v>3474568.57</v>
      </c>
      <c r="AJ377" s="6">
        <v>3326909.75</v>
      </c>
      <c r="AK377" s="21">
        <f t="shared" si="40"/>
        <v>0.95750297712501331</v>
      </c>
      <c r="AL377" s="33">
        <v>0.95750297712501331</v>
      </c>
      <c r="AM377" s="33">
        <f>+Tabla13[[#This Row],[Columna3]]*$AZ$4</f>
        <v>95.750297712501336</v>
      </c>
      <c r="AN377" s="36" t="str">
        <f>REPT("|",Tabla13[[#This Row],[Columna4]])</f>
        <v>|||||||||||||||||||||||||||||||||||||||||||||||||||||||||||||||||||||||||||||||||||||||||||||||</v>
      </c>
      <c r="AO377" s="26" t="str">
        <f t="shared" si="39"/>
        <v>85% a 100%</v>
      </c>
      <c r="AP377" s="6">
        <v>3474568.57</v>
      </c>
      <c r="AQ377" s="6">
        <v>3326909.7499999995</v>
      </c>
      <c r="AR377" s="5" t="s">
        <v>285</v>
      </c>
      <c r="AS377" s="5" t="s">
        <v>2401</v>
      </c>
      <c r="AT377" s="5" t="s">
        <v>2601</v>
      </c>
      <c r="AU377" s="5" t="s">
        <v>1739</v>
      </c>
      <c r="AV377" s="5" t="s">
        <v>1546</v>
      </c>
      <c r="AW377" s="5" t="s">
        <v>2231</v>
      </c>
      <c r="AX377" s="7">
        <v>44589.475370370397</v>
      </c>
      <c r="AY377" s="10"/>
    </row>
    <row r="378" spans="1:51" s="1" customFormat="1" ht="50" customHeight="1">
      <c r="A378" s="9">
        <v>2021</v>
      </c>
      <c r="B378" s="5" t="s">
        <v>2736</v>
      </c>
      <c r="C378" s="5" t="s">
        <v>2782</v>
      </c>
      <c r="D378" s="5" t="s">
        <v>1039</v>
      </c>
      <c r="E378" s="5" t="s">
        <v>2839</v>
      </c>
      <c r="F378" s="5" t="s">
        <v>2578</v>
      </c>
      <c r="G378" s="5" t="s">
        <v>1455</v>
      </c>
      <c r="H378" s="29" t="s">
        <v>2771</v>
      </c>
      <c r="I378" s="5">
        <v>1</v>
      </c>
      <c r="J378" s="4">
        <v>1</v>
      </c>
      <c r="K378" s="5" t="s">
        <v>55</v>
      </c>
      <c r="L378" s="5" t="s">
        <v>2773</v>
      </c>
      <c r="M378" s="4">
        <v>7</v>
      </c>
      <c r="N378" s="5" t="s">
        <v>1817</v>
      </c>
      <c r="O378" s="5" t="s">
        <v>1475</v>
      </c>
      <c r="P378" s="5" t="s">
        <v>227</v>
      </c>
      <c r="Q378" s="6">
        <v>46.25</v>
      </c>
      <c r="R378" s="6">
        <v>13</v>
      </c>
      <c r="S378" s="6">
        <v>12</v>
      </c>
      <c r="T378" s="6">
        <v>15</v>
      </c>
      <c r="U378" s="6">
        <v>34</v>
      </c>
      <c r="V378" s="6">
        <v>74</v>
      </c>
      <c r="W378" s="6">
        <v>13</v>
      </c>
      <c r="X378" s="6">
        <v>39</v>
      </c>
      <c r="Y378" s="6">
        <v>17</v>
      </c>
      <c r="Z378" s="6">
        <v>5</v>
      </c>
      <c r="AA378" s="6">
        <v>74</v>
      </c>
      <c r="AB378" s="21">
        <f t="shared" si="38"/>
        <v>1</v>
      </c>
      <c r="AC378" s="23">
        <f t="shared" si="35"/>
        <v>1</v>
      </c>
      <c r="AD378" s="34">
        <v>1</v>
      </c>
      <c r="AE378" s="34">
        <v>100</v>
      </c>
      <c r="AF378" s="35" t="str">
        <f>REPT("|",Tabla13[[#This Row],[Columna2]])</f>
        <v>||||||||||||||||||||||||||||||||||||||||||||||||||||||||||||||||||||||||||||||||||||||||||||||||||||</v>
      </c>
      <c r="AG378" s="24" t="str">
        <f t="shared" si="36"/>
        <v>85% a 100%</v>
      </c>
      <c r="AH378" s="26" t="str">
        <f t="shared" si="37"/>
        <v>176818204000183</v>
      </c>
      <c r="AI378" s="6">
        <v>434535.5</v>
      </c>
      <c r="AJ378" s="6">
        <v>311778.43</v>
      </c>
      <c r="AK378" s="21">
        <f t="shared" si="40"/>
        <v>0.71749817909008584</v>
      </c>
      <c r="AL378" s="33">
        <v>0.71749817909008584</v>
      </c>
      <c r="AM378" s="33">
        <f>+Tabla13[[#This Row],[Columna3]]*$AZ$4</f>
        <v>71.749817909008584</v>
      </c>
      <c r="AN378" s="36" t="str">
        <f>REPT("|",Tabla13[[#This Row],[Columna4]])</f>
        <v>|||||||||||||||||||||||||||||||||||||||||||||||||||||||||||||||||||||||</v>
      </c>
      <c r="AO378" s="26" t="str">
        <f t="shared" si="39"/>
        <v>70% a 84,99%</v>
      </c>
      <c r="AP378" s="6">
        <v>434535.5</v>
      </c>
      <c r="AQ378" s="6">
        <v>311778.43</v>
      </c>
      <c r="AR378" s="5" t="s">
        <v>860</v>
      </c>
      <c r="AS378" s="5" t="s">
        <v>2169</v>
      </c>
      <c r="AT378" s="5" t="s">
        <v>13</v>
      </c>
      <c r="AU378" s="5" t="s">
        <v>723</v>
      </c>
      <c r="AV378" s="5" t="s">
        <v>1546</v>
      </c>
      <c r="AW378" s="5" t="s">
        <v>2231</v>
      </c>
      <c r="AX378" s="7">
        <v>44589.478668981501</v>
      </c>
      <c r="AY378" s="10"/>
    </row>
    <row r="379" spans="1:51" s="1" customFormat="1" ht="50" customHeight="1">
      <c r="A379" s="9">
        <v>2021</v>
      </c>
      <c r="B379" s="5" t="s">
        <v>2736</v>
      </c>
      <c r="C379" s="5" t="s">
        <v>2782</v>
      </c>
      <c r="D379" s="5" t="s">
        <v>1039</v>
      </c>
      <c r="E379" s="5" t="s">
        <v>2839</v>
      </c>
      <c r="F379" s="5" t="s">
        <v>836</v>
      </c>
      <c r="G379" s="5" t="s">
        <v>2109</v>
      </c>
      <c r="H379" s="29" t="s">
        <v>2771</v>
      </c>
      <c r="I379" s="5">
        <v>1</v>
      </c>
      <c r="J379" s="4">
        <v>1</v>
      </c>
      <c r="K379" s="5" t="s">
        <v>55</v>
      </c>
      <c r="L379" s="5" t="s">
        <v>2773</v>
      </c>
      <c r="M379" s="4">
        <v>7</v>
      </c>
      <c r="N379" s="5" t="s">
        <v>1817</v>
      </c>
      <c r="O379" s="5" t="s">
        <v>157</v>
      </c>
      <c r="P379" s="5" t="s">
        <v>227</v>
      </c>
      <c r="Q379" s="6">
        <v>0</v>
      </c>
      <c r="R379" s="6">
        <v>1</v>
      </c>
      <c r="S379" s="6">
        <v>1</v>
      </c>
      <c r="T379" s="6">
        <v>1</v>
      </c>
      <c r="U379" s="6">
        <v>1</v>
      </c>
      <c r="V379" s="6">
        <v>4</v>
      </c>
      <c r="W379" s="6">
        <v>1</v>
      </c>
      <c r="X379" s="6">
        <v>1</v>
      </c>
      <c r="Y379" s="6">
        <v>1</v>
      </c>
      <c r="Z379" s="6">
        <v>1</v>
      </c>
      <c r="AA379" s="6">
        <v>4</v>
      </c>
      <c r="AB379" s="21">
        <f t="shared" si="38"/>
        <v>1</v>
      </c>
      <c r="AC379" s="23">
        <f t="shared" si="35"/>
        <v>1</v>
      </c>
      <c r="AD379" s="34">
        <v>1</v>
      </c>
      <c r="AE379" s="34">
        <v>100</v>
      </c>
      <c r="AF379" s="35" t="str">
        <f>REPT("|",Tabla13[[#This Row],[Columna2]])</f>
        <v>||||||||||||||||||||||||||||||||||||||||||||||||||||||||||||||||||||||||||||||||||||||||||||||||||||</v>
      </c>
      <c r="AG379" s="24" t="str">
        <f t="shared" si="36"/>
        <v>85% a 100%</v>
      </c>
      <c r="AH379" s="26" t="str">
        <f t="shared" si="37"/>
        <v>176818204000184</v>
      </c>
      <c r="AI379" s="6">
        <v>121553.39</v>
      </c>
      <c r="AJ379" s="6">
        <v>95349.02</v>
      </c>
      <c r="AK379" s="21">
        <f t="shared" si="40"/>
        <v>0.784420903440044</v>
      </c>
      <c r="AL379" s="33">
        <v>0.784420903440044</v>
      </c>
      <c r="AM379" s="33">
        <f>+Tabla13[[#This Row],[Columna3]]*$AZ$4</f>
        <v>78.442090344004399</v>
      </c>
      <c r="AN379" s="36" t="str">
        <f>REPT("|",Tabla13[[#This Row],[Columna4]])</f>
        <v>||||||||||||||||||||||||||||||||||||||||||||||||||||||||||||||||||||||||||||||</v>
      </c>
      <c r="AO379" s="26" t="str">
        <f t="shared" si="39"/>
        <v>70% a 84,99%</v>
      </c>
      <c r="AP379" s="6">
        <v>121553.39</v>
      </c>
      <c r="AQ379" s="6">
        <v>95349.01999999999</v>
      </c>
      <c r="AR379" s="5" t="s">
        <v>602</v>
      </c>
      <c r="AS379" s="5" t="s">
        <v>2315</v>
      </c>
      <c r="AT379" s="5" t="s">
        <v>2581</v>
      </c>
      <c r="AU379" s="5" t="s">
        <v>1805</v>
      </c>
      <c r="AV379" s="5" t="s">
        <v>1546</v>
      </c>
      <c r="AW379" s="5" t="s">
        <v>2231</v>
      </c>
      <c r="AX379" s="7">
        <v>44589.475023148101</v>
      </c>
      <c r="AY379" s="10"/>
    </row>
    <row r="380" spans="1:51" s="1" customFormat="1" ht="50" customHeight="1">
      <c r="A380" s="9">
        <v>2021</v>
      </c>
      <c r="B380" s="5" t="s">
        <v>1991</v>
      </c>
      <c r="C380" s="5" t="s">
        <v>2782</v>
      </c>
      <c r="D380" s="5" t="s">
        <v>999</v>
      </c>
      <c r="E380" s="5" t="s">
        <v>2829</v>
      </c>
      <c r="F380" s="5" t="s">
        <v>2219</v>
      </c>
      <c r="G380" s="5" t="s">
        <v>739</v>
      </c>
      <c r="H380" s="29" t="s">
        <v>2770</v>
      </c>
      <c r="I380" s="5">
        <v>3</v>
      </c>
      <c r="J380" s="4">
        <v>7</v>
      </c>
      <c r="K380" s="5" t="s">
        <v>2274</v>
      </c>
      <c r="L380" s="5" t="s">
        <v>2776</v>
      </c>
      <c r="M380" s="4">
        <v>14</v>
      </c>
      <c r="N380" s="5" t="s">
        <v>2573</v>
      </c>
      <c r="O380" s="5" t="s">
        <v>706</v>
      </c>
      <c r="P380" s="5" t="s">
        <v>314</v>
      </c>
      <c r="Q380" s="6">
        <v>92.07</v>
      </c>
      <c r="R380" s="6">
        <v>25</v>
      </c>
      <c r="S380" s="6">
        <v>25</v>
      </c>
      <c r="T380" s="6">
        <v>25</v>
      </c>
      <c r="U380" s="6">
        <v>25</v>
      </c>
      <c r="V380" s="6">
        <v>100</v>
      </c>
      <c r="W380" s="6">
        <v>25</v>
      </c>
      <c r="X380" s="6">
        <v>17.850000000000001</v>
      </c>
      <c r="Y380" s="6">
        <v>25</v>
      </c>
      <c r="Z380" s="6">
        <v>25</v>
      </c>
      <c r="AA380" s="6">
        <v>92.85</v>
      </c>
      <c r="AB380" s="21">
        <f t="shared" si="38"/>
        <v>0.92849999999999999</v>
      </c>
      <c r="AC380" s="23">
        <f t="shared" si="35"/>
        <v>0.92849999999999999</v>
      </c>
      <c r="AD380" s="34">
        <v>0.92849999999999999</v>
      </c>
      <c r="AE380" s="34">
        <v>92.85</v>
      </c>
      <c r="AF380" s="35" t="str">
        <f>REPT("|",Tabla13[[#This Row],[Columna2]])</f>
        <v>||||||||||||||||||||||||||||||||||||||||||||||||||||||||||||||||||||||||||||||||||||||||||||</v>
      </c>
      <c r="AG380" s="24" t="str">
        <f t="shared" si="36"/>
        <v>85% a 100%</v>
      </c>
      <c r="AH380" s="26" t="str">
        <f t="shared" si="37"/>
        <v>186000145000101</v>
      </c>
      <c r="AI380" s="6">
        <v>13401838.41</v>
      </c>
      <c r="AJ380" s="6">
        <v>10687067.609999999</v>
      </c>
      <c r="AK380" s="21">
        <f t="shared" si="40"/>
        <v>0.79743295531944858</v>
      </c>
      <c r="AL380" s="33">
        <v>0.79743295531944858</v>
      </c>
      <c r="AM380" s="33">
        <f>+Tabla13[[#This Row],[Columna3]]*$AZ$4</f>
        <v>79.743295531944852</v>
      </c>
      <c r="AN380" s="36" t="str">
        <f>REPT("|",Tabla13[[#This Row],[Columna4]])</f>
        <v>|||||||||||||||||||||||||||||||||||||||||||||||||||||||||||||||||||||||||||||||</v>
      </c>
      <c r="AO380" s="26" t="str">
        <f t="shared" si="39"/>
        <v>70% a 84,99%</v>
      </c>
      <c r="AP380" s="6">
        <v>13401838.409999996</v>
      </c>
      <c r="AQ380" s="6">
        <v>10687067.609999998</v>
      </c>
      <c r="AR380" s="5" t="s">
        <v>1336</v>
      </c>
      <c r="AS380" s="5" t="s">
        <v>830</v>
      </c>
      <c r="AT380" s="5" t="s">
        <v>1142</v>
      </c>
      <c r="AU380" s="5" t="s">
        <v>1114</v>
      </c>
      <c r="AV380" s="5" t="s">
        <v>1324</v>
      </c>
      <c r="AW380" s="5" t="s">
        <v>1337</v>
      </c>
      <c r="AX380" s="7">
        <v>44589.7018171296</v>
      </c>
      <c r="AY380" s="10"/>
    </row>
    <row r="381" spans="1:51" s="1" customFormat="1" ht="50" customHeight="1">
      <c r="A381" s="9">
        <v>2021</v>
      </c>
      <c r="B381" s="5" t="s">
        <v>1991</v>
      </c>
      <c r="C381" s="5" t="s">
        <v>2782</v>
      </c>
      <c r="D381" s="5" t="s">
        <v>999</v>
      </c>
      <c r="E381" s="5" t="s">
        <v>2829</v>
      </c>
      <c r="F381" s="5" t="s">
        <v>1328</v>
      </c>
      <c r="G381" s="5" t="s">
        <v>312</v>
      </c>
      <c r="H381" s="29" t="s">
        <v>2771</v>
      </c>
      <c r="I381" s="5">
        <v>1</v>
      </c>
      <c r="J381" s="4">
        <v>1</v>
      </c>
      <c r="K381" s="5" t="s">
        <v>55</v>
      </c>
      <c r="L381" s="5" t="s">
        <v>2773</v>
      </c>
      <c r="M381" s="4">
        <v>7</v>
      </c>
      <c r="N381" s="5" t="s">
        <v>1817</v>
      </c>
      <c r="O381" s="5" t="s">
        <v>30</v>
      </c>
      <c r="P381" s="5" t="s">
        <v>197</v>
      </c>
      <c r="Q381" s="6">
        <v>1192</v>
      </c>
      <c r="R381" s="6">
        <v>633</v>
      </c>
      <c r="S381" s="6">
        <v>250</v>
      </c>
      <c r="T381" s="6">
        <v>650</v>
      </c>
      <c r="U381" s="6">
        <v>650</v>
      </c>
      <c r="V381" s="6">
        <v>2183</v>
      </c>
      <c r="W381" s="6">
        <v>633</v>
      </c>
      <c r="X381" s="6">
        <v>258</v>
      </c>
      <c r="Y381" s="6">
        <v>985</v>
      </c>
      <c r="Z381" s="6">
        <v>368</v>
      </c>
      <c r="AA381" s="6">
        <v>2244</v>
      </c>
      <c r="AB381" s="21">
        <f t="shared" si="38"/>
        <v>1.0279431974347228</v>
      </c>
      <c r="AC381" s="23">
        <f t="shared" si="35"/>
        <v>1</v>
      </c>
      <c r="AD381" s="34">
        <v>1</v>
      </c>
      <c r="AE381" s="34">
        <v>100</v>
      </c>
      <c r="AF381" s="35" t="str">
        <f>REPT("|",Tabla13[[#This Row],[Columna2]])</f>
        <v>||||||||||||||||||||||||||||||||||||||||||||||||||||||||||||||||||||||||||||||||||||||||||||||||||||</v>
      </c>
      <c r="AG381" s="24" t="str">
        <f t="shared" si="36"/>
        <v>85% a 100%</v>
      </c>
      <c r="AH381" s="26" t="str">
        <f t="shared" si="37"/>
        <v>186000145000182</v>
      </c>
      <c r="AI381" s="6">
        <v>29409998.780000001</v>
      </c>
      <c r="AJ381" s="6">
        <v>28087823.699999999</v>
      </c>
      <c r="AK381" s="21">
        <f t="shared" si="40"/>
        <v>0.95504334801607893</v>
      </c>
      <c r="AL381" s="33">
        <v>0.95504334801607893</v>
      </c>
      <c r="AM381" s="33">
        <f>+Tabla13[[#This Row],[Columna3]]*$AZ$4</f>
        <v>95.504334801607897</v>
      </c>
      <c r="AN381" s="36" t="str">
        <f>REPT("|",Tabla13[[#This Row],[Columna4]])</f>
        <v>|||||||||||||||||||||||||||||||||||||||||||||||||||||||||||||||||||||||||||||||||||||||||||||||</v>
      </c>
      <c r="AO381" s="26" t="str">
        <f t="shared" si="39"/>
        <v>85% a 100%</v>
      </c>
      <c r="AP381" s="6">
        <v>29409998.780000001</v>
      </c>
      <c r="AQ381" s="6">
        <v>28087823.699999999</v>
      </c>
      <c r="AR381" s="5" t="s">
        <v>2597</v>
      </c>
      <c r="AS381" s="5" t="s">
        <v>2344</v>
      </c>
      <c r="AT381" s="5" t="s">
        <v>1597</v>
      </c>
      <c r="AU381" s="5" t="s">
        <v>378</v>
      </c>
      <c r="AV381" s="5" t="s">
        <v>1324</v>
      </c>
      <c r="AW381" s="5" t="s">
        <v>1337</v>
      </c>
      <c r="AX381" s="7">
        <v>44589.7020023148</v>
      </c>
      <c r="AY381" s="10"/>
    </row>
    <row r="382" spans="1:51" s="1" customFormat="1" ht="50" customHeight="1">
      <c r="A382" s="9">
        <v>2021</v>
      </c>
      <c r="B382" s="5" t="s">
        <v>1991</v>
      </c>
      <c r="C382" s="5" t="s">
        <v>2782</v>
      </c>
      <c r="D382" s="5" t="s">
        <v>999</v>
      </c>
      <c r="E382" s="5" t="s">
        <v>2829</v>
      </c>
      <c r="F382" s="5" t="s">
        <v>2578</v>
      </c>
      <c r="G382" s="5" t="s">
        <v>1455</v>
      </c>
      <c r="H382" s="29" t="s">
        <v>2771</v>
      </c>
      <c r="I382" s="5">
        <v>1</v>
      </c>
      <c r="J382" s="4">
        <v>1</v>
      </c>
      <c r="K382" s="5" t="s">
        <v>55</v>
      </c>
      <c r="L382" s="5" t="s">
        <v>2773</v>
      </c>
      <c r="M382" s="4">
        <v>7</v>
      </c>
      <c r="N382" s="5" t="s">
        <v>1817</v>
      </c>
      <c r="O382" s="5" t="s">
        <v>63</v>
      </c>
      <c r="P382" s="5" t="s">
        <v>197</v>
      </c>
      <c r="Q382" s="6">
        <v>21</v>
      </c>
      <c r="R382" s="6">
        <v>0</v>
      </c>
      <c r="S382" s="6">
        <v>12</v>
      </c>
      <c r="T382" s="6">
        <v>3</v>
      </c>
      <c r="U382" s="6">
        <v>0</v>
      </c>
      <c r="V382" s="6">
        <v>15</v>
      </c>
      <c r="W382" s="6">
        <v>0</v>
      </c>
      <c r="X382" s="6">
        <v>12</v>
      </c>
      <c r="Y382" s="6">
        <v>5</v>
      </c>
      <c r="Z382" s="6">
        <v>1</v>
      </c>
      <c r="AA382" s="6">
        <v>18</v>
      </c>
      <c r="AB382" s="21">
        <f t="shared" si="38"/>
        <v>1.2</v>
      </c>
      <c r="AC382" s="23">
        <f t="shared" si="35"/>
        <v>1</v>
      </c>
      <c r="AD382" s="34">
        <v>1</v>
      </c>
      <c r="AE382" s="34">
        <v>100</v>
      </c>
      <c r="AF382" s="35" t="str">
        <f>REPT("|",Tabla13[[#This Row],[Columna2]])</f>
        <v>||||||||||||||||||||||||||||||||||||||||||||||||||||||||||||||||||||||||||||||||||||||||||||||||||||</v>
      </c>
      <c r="AG382" s="24" t="str">
        <f t="shared" si="36"/>
        <v>85% a 100%</v>
      </c>
      <c r="AH382" s="26" t="str">
        <f t="shared" si="37"/>
        <v>186000145000183</v>
      </c>
      <c r="AI382" s="6">
        <v>1341318.7</v>
      </c>
      <c r="AJ382" s="6">
        <v>1217166.28</v>
      </c>
      <c r="AK382" s="21">
        <f t="shared" si="40"/>
        <v>0.90744002898043552</v>
      </c>
      <c r="AL382" s="33">
        <v>0.90744002898043552</v>
      </c>
      <c r="AM382" s="33">
        <f>+Tabla13[[#This Row],[Columna3]]*$AZ$4</f>
        <v>90.744002898043547</v>
      </c>
      <c r="AN382" s="36" t="str">
        <f>REPT("|",Tabla13[[#This Row],[Columna4]])</f>
        <v>||||||||||||||||||||||||||||||||||||||||||||||||||||||||||||||||||||||||||||||||||||||||||</v>
      </c>
      <c r="AO382" s="26" t="str">
        <f t="shared" si="39"/>
        <v>85% a 100%</v>
      </c>
      <c r="AP382" s="6">
        <v>1341318.7000000002</v>
      </c>
      <c r="AQ382" s="6">
        <v>1217166.2799999998</v>
      </c>
      <c r="AR382" s="5" t="s">
        <v>2083</v>
      </c>
      <c r="AS382" s="5" t="s">
        <v>2329</v>
      </c>
      <c r="AT382" s="5" t="s">
        <v>901</v>
      </c>
      <c r="AU382" s="5" t="s">
        <v>2213</v>
      </c>
      <c r="AV382" s="5" t="s">
        <v>1324</v>
      </c>
      <c r="AW382" s="5" t="s">
        <v>1337</v>
      </c>
      <c r="AX382" s="7">
        <v>44589.702118055597</v>
      </c>
      <c r="AY382" s="10"/>
    </row>
    <row r="383" spans="1:51" s="1" customFormat="1" ht="50" customHeight="1">
      <c r="A383" s="9">
        <v>2021</v>
      </c>
      <c r="B383" s="5" t="s">
        <v>1991</v>
      </c>
      <c r="C383" s="5" t="s">
        <v>2782</v>
      </c>
      <c r="D383" s="5" t="s">
        <v>999</v>
      </c>
      <c r="E383" s="5" t="s">
        <v>2829</v>
      </c>
      <c r="F383" s="5" t="s">
        <v>836</v>
      </c>
      <c r="G383" s="5" t="s">
        <v>2109</v>
      </c>
      <c r="H383" s="29" t="s">
        <v>2771</v>
      </c>
      <c r="I383" s="5">
        <v>1</v>
      </c>
      <c r="J383" s="4">
        <v>1</v>
      </c>
      <c r="K383" s="5" t="s">
        <v>55</v>
      </c>
      <c r="L383" s="5" t="s">
        <v>2773</v>
      </c>
      <c r="M383" s="4">
        <v>7</v>
      </c>
      <c r="N383" s="5" t="s">
        <v>1817</v>
      </c>
      <c r="O383" s="5" t="s">
        <v>843</v>
      </c>
      <c r="P383" s="5" t="s">
        <v>197</v>
      </c>
      <c r="Q383" s="6">
        <v>163</v>
      </c>
      <c r="R383" s="6">
        <v>35</v>
      </c>
      <c r="S383" s="6">
        <v>41</v>
      </c>
      <c r="T383" s="6">
        <v>35</v>
      </c>
      <c r="U383" s="6">
        <v>35</v>
      </c>
      <c r="V383" s="6">
        <v>146</v>
      </c>
      <c r="W383" s="6">
        <v>35</v>
      </c>
      <c r="X383" s="6">
        <v>43</v>
      </c>
      <c r="Y383" s="6">
        <v>45</v>
      </c>
      <c r="Z383" s="6">
        <v>45</v>
      </c>
      <c r="AA383" s="6">
        <v>168</v>
      </c>
      <c r="AB383" s="21">
        <f t="shared" si="38"/>
        <v>1.1506849315068493</v>
      </c>
      <c r="AC383" s="23">
        <f t="shared" si="35"/>
        <v>1</v>
      </c>
      <c r="AD383" s="34">
        <v>1</v>
      </c>
      <c r="AE383" s="34">
        <v>100</v>
      </c>
      <c r="AF383" s="35" t="str">
        <f>REPT("|",Tabla13[[#This Row],[Columna2]])</f>
        <v>||||||||||||||||||||||||||||||||||||||||||||||||||||||||||||||||||||||||||||||||||||||||||||||||||||</v>
      </c>
      <c r="AG383" s="24" t="str">
        <f t="shared" si="36"/>
        <v>85% a 100%</v>
      </c>
      <c r="AH383" s="26" t="str">
        <f t="shared" si="37"/>
        <v>186000145000184</v>
      </c>
      <c r="AI383" s="6">
        <v>418588.22</v>
      </c>
      <c r="AJ383" s="6">
        <v>317024.58</v>
      </c>
      <c r="AK383" s="21">
        <f t="shared" si="40"/>
        <v>0.75736622497403305</v>
      </c>
      <c r="AL383" s="33">
        <v>0.75736622497403305</v>
      </c>
      <c r="AM383" s="33">
        <f>+Tabla13[[#This Row],[Columna3]]*$AZ$4</f>
        <v>75.736622497403303</v>
      </c>
      <c r="AN383" s="36" t="str">
        <f>REPT("|",Tabla13[[#This Row],[Columna4]])</f>
        <v>|||||||||||||||||||||||||||||||||||||||||||||||||||||||||||||||||||||||||||</v>
      </c>
      <c r="AO383" s="26" t="str">
        <f t="shared" si="39"/>
        <v>70% a 84,99%</v>
      </c>
      <c r="AP383" s="6">
        <v>418588.22</v>
      </c>
      <c r="AQ383" s="6">
        <v>317024.57999999996</v>
      </c>
      <c r="AR383" s="5" t="s">
        <v>196</v>
      </c>
      <c r="AS383" s="5" t="s">
        <v>287</v>
      </c>
      <c r="AT383" s="5" t="s">
        <v>1474</v>
      </c>
      <c r="AU383" s="5" t="s">
        <v>1</v>
      </c>
      <c r="AV383" s="5" t="s">
        <v>1324</v>
      </c>
      <c r="AW383" s="5" t="s">
        <v>1337</v>
      </c>
      <c r="AX383" s="7">
        <v>44589.702187499999</v>
      </c>
      <c r="AY383" s="10"/>
    </row>
    <row r="384" spans="1:51" s="1" customFormat="1" ht="50" customHeight="1">
      <c r="A384" s="9">
        <v>2021</v>
      </c>
      <c r="B384" s="5" t="s">
        <v>1774</v>
      </c>
      <c r="C384" s="5" t="s">
        <v>2782</v>
      </c>
      <c r="D384" s="5" t="s">
        <v>1450</v>
      </c>
      <c r="E384" s="5" t="s">
        <v>2834</v>
      </c>
      <c r="F384" s="5" t="s">
        <v>2219</v>
      </c>
      <c r="G384" s="5" t="s">
        <v>739</v>
      </c>
      <c r="H384" s="29" t="s">
        <v>2770</v>
      </c>
      <c r="I384" s="5">
        <v>3</v>
      </c>
      <c r="J384" s="4">
        <v>7</v>
      </c>
      <c r="K384" s="5" t="s">
        <v>2274</v>
      </c>
      <c r="L384" s="5" t="s">
        <v>2776</v>
      </c>
      <c r="M384" s="4">
        <v>14</v>
      </c>
      <c r="N384" s="5" t="s">
        <v>2573</v>
      </c>
      <c r="O384" s="5" t="s">
        <v>706</v>
      </c>
      <c r="P384" s="5" t="s">
        <v>314</v>
      </c>
      <c r="Q384" s="6">
        <v>0</v>
      </c>
      <c r="R384" s="6">
        <v>25</v>
      </c>
      <c r="S384" s="6">
        <v>25</v>
      </c>
      <c r="T384" s="6">
        <v>25</v>
      </c>
      <c r="U384" s="6">
        <v>25</v>
      </c>
      <c r="V384" s="6">
        <v>100</v>
      </c>
      <c r="W384" s="6">
        <v>25</v>
      </c>
      <c r="X384" s="6">
        <v>25</v>
      </c>
      <c r="Y384" s="6">
        <v>25</v>
      </c>
      <c r="Z384" s="6">
        <v>25</v>
      </c>
      <c r="AA384" s="6">
        <v>100</v>
      </c>
      <c r="AB384" s="21">
        <f t="shared" si="38"/>
        <v>1</v>
      </c>
      <c r="AC384" s="23">
        <f t="shared" si="35"/>
        <v>1</v>
      </c>
      <c r="AD384" s="34">
        <v>1</v>
      </c>
      <c r="AE384" s="34">
        <v>100</v>
      </c>
      <c r="AF384" s="35" t="str">
        <f>REPT("|",Tabla13[[#This Row],[Columna2]])</f>
        <v>||||||||||||||||||||||||||||||||||||||||||||||||||||||||||||||||||||||||||||||||||||||||||||||||||||</v>
      </c>
      <c r="AG384" s="24" t="str">
        <f t="shared" si="36"/>
        <v>85% a 100%</v>
      </c>
      <c r="AH384" s="26" t="str">
        <f t="shared" si="37"/>
        <v>126000111000101</v>
      </c>
      <c r="AI384" s="6">
        <v>7994548.9900000002</v>
      </c>
      <c r="AJ384" s="6">
        <v>7732903.5800000001</v>
      </c>
      <c r="AK384" s="21">
        <f t="shared" si="40"/>
        <v>0.96727202368422782</v>
      </c>
      <c r="AL384" s="33">
        <v>0.96727202368422782</v>
      </c>
      <c r="AM384" s="33">
        <f>+Tabla13[[#This Row],[Columna3]]*$AZ$4</f>
        <v>96.72720236842278</v>
      </c>
      <c r="AN384" s="36" t="str">
        <f>REPT("|",Tabla13[[#This Row],[Columna4]])</f>
        <v>||||||||||||||||||||||||||||||||||||||||||||||||||||||||||||||||||||||||||||||||||||||||||||||||</v>
      </c>
      <c r="AO384" s="26" t="str">
        <f t="shared" si="39"/>
        <v>85% a 100%</v>
      </c>
      <c r="AP384" s="6">
        <v>8072799.4899999993</v>
      </c>
      <c r="AQ384" s="6">
        <v>7732903.5799999982</v>
      </c>
      <c r="AR384" s="5" t="s">
        <v>1854</v>
      </c>
      <c r="AS384" s="5" t="s">
        <v>1172</v>
      </c>
      <c r="AT384" s="5" t="s">
        <v>1172</v>
      </c>
      <c r="AU384" s="5" t="s">
        <v>629</v>
      </c>
      <c r="AV384" s="5" t="s">
        <v>1579</v>
      </c>
      <c r="AW384" s="5" t="s">
        <v>1692</v>
      </c>
      <c r="AX384" s="7">
        <v>44592.735381944403</v>
      </c>
      <c r="AY384" s="10"/>
    </row>
    <row r="385" spans="1:51" s="1" customFormat="1" ht="50" customHeight="1">
      <c r="A385" s="9">
        <v>2021</v>
      </c>
      <c r="B385" s="5" t="s">
        <v>1774</v>
      </c>
      <c r="C385" s="5" t="s">
        <v>2782</v>
      </c>
      <c r="D385" s="5" t="s">
        <v>1450</v>
      </c>
      <c r="E385" s="5" t="s">
        <v>2834</v>
      </c>
      <c r="F385" s="5" t="s">
        <v>1328</v>
      </c>
      <c r="G385" s="5" t="s">
        <v>312</v>
      </c>
      <c r="H385" s="29" t="s">
        <v>2771</v>
      </c>
      <c r="I385" s="5">
        <v>1</v>
      </c>
      <c r="J385" s="4">
        <v>1</v>
      </c>
      <c r="K385" s="5" t="s">
        <v>55</v>
      </c>
      <c r="L385" s="5" t="s">
        <v>2773</v>
      </c>
      <c r="M385" s="4">
        <v>7</v>
      </c>
      <c r="N385" s="5" t="s">
        <v>1817</v>
      </c>
      <c r="O385" s="5" t="s">
        <v>138</v>
      </c>
      <c r="P385" s="5" t="s">
        <v>227</v>
      </c>
      <c r="Q385" s="6">
        <v>0</v>
      </c>
      <c r="R385" s="6">
        <v>0</v>
      </c>
      <c r="S385" s="6">
        <v>300</v>
      </c>
      <c r="T385" s="6">
        <v>0</v>
      </c>
      <c r="U385" s="6">
        <v>400</v>
      </c>
      <c r="V385" s="6">
        <v>700</v>
      </c>
      <c r="W385" s="6">
        <v>0</v>
      </c>
      <c r="X385" s="6">
        <v>700</v>
      </c>
      <c r="Y385" s="6">
        <v>100</v>
      </c>
      <c r="Z385" s="6">
        <v>0</v>
      </c>
      <c r="AA385" s="6">
        <v>800</v>
      </c>
      <c r="AB385" s="21">
        <f t="shared" si="38"/>
        <v>1.1428571428571428</v>
      </c>
      <c r="AC385" s="23">
        <f t="shared" si="35"/>
        <v>1</v>
      </c>
      <c r="AD385" s="34">
        <v>1</v>
      </c>
      <c r="AE385" s="34">
        <v>100</v>
      </c>
      <c r="AF385" s="35" t="str">
        <f>REPT("|",Tabla13[[#This Row],[Columna2]])</f>
        <v>||||||||||||||||||||||||||||||||||||||||||||||||||||||||||||||||||||||||||||||||||||||||||||||||||||</v>
      </c>
      <c r="AG385" s="24" t="str">
        <f t="shared" si="36"/>
        <v>85% a 100%</v>
      </c>
      <c r="AH385" s="26" t="str">
        <f t="shared" si="37"/>
        <v>126000111000182</v>
      </c>
      <c r="AI385" s="6">
        <v>13567094.32</v>
      </c>
      <c r="AJ385" s="6">
        <v>13176932.91</v>
      </c>
      <c r="AK385" s="21">
        <f t="shared" si="40"/>
        <v>0.97124208022753689</v>
      </c>
      <c r="AL385" s="33">
        <v>0.97124208022753689</v>
      </c>
      <c r="AM385" s="33">
        <f>+Tabla13[[#This Row],[Columna3]]*$AZ$4</f>
        <v>97.124208022753692</v>
      </c>
      <c r="AN385" s="36" t="str">
        <f>REPT("|",Tabla13[[#This Row],[Columna4]])</f>
        <v>|||||||||||||||||||||||||||||||||||||||||||||||||||||||||||||||||||||||||||||||||||||||||||||||||</v>
      </c>
      <c r="AO385" s="26" t="str">
        <f t="shared" si="39"/>
        <v>85% a 100%</v>
      </c>
      <c r="AP385" s="6">
        <v>13488843.82</v>
      </c>
      <c r="AQ385" s="6">
        <v>13176932.910000004</v>
      </c>
      <c r="AR385" s="5" t="s">
        <v>167</v>
      </c>
      <c r="AS385" s="5" t="s">
        <v>1190</v>
      </c>
      <c r="AT385" s="5" t="s">
        <v>1914</v>
      </c>
      <c r="AU385" s="5" t="s">
        <v>350</v>
      </c>
      <c r="AV385" s="5" t="s">
        <v>1579</v>
      </c>
      <c r="AW385" s="5" t="s">
        <v>1692</v>
      </c>
      <c r="AX385" s="7">
        <v>44592.736168981501</v>
      </c>
      <c r="AY385" s="11">
        <v>44592.638067129599</v>
      </c>
    </row>
    <row r="386" spans="1:51" s="1" customFormat="1" ht="50" customHeight="1">
      <c r="A386" s="9">
        <v>2021</v>
      </c>
      <c r="B386" s="5" t="s">
        <v>1774</v>
      </c>
      <c r="C386" s="5" t="s">
        <v>2782</v>
      </c>
      <c r="D386" s="5" t="s">
        <v>1450</v>
      </c>
      <c r="E386" s="5" t="s">
        <v>2834</v>
      </c>
      <c r="F386" s="5" t="s">
        <v>2578</v>
      </c>
      <c r="G386" s="5" t="s">
        <v>1455</v>
      </c>
      <c r="H386" s="29" t="s">
        <v>2771</v>
      </c>
      <c r="I386" s="5">
        <v>2</v>
      </c>
      <c r="J386" s="4">
        <v>5</v>
      </c>
      <c r="K386" s="5" t="s">
        <v>2602</v>
      </c>
      <c r="L386" s="5" t="s">
        <v>2773</v>
      </c>
      <c r="M386" s="4">
        <v>7</v>
      </c>
      <c r="N386" s="5" t="s">
        <v>1817</v>
      </c>
      <c r="O386" s="5" t="s">
        <v>1475</v>
      </c>
      <c r="P386" s="5" t="s">
        <v>227</v>
      </c>
      <c r="Q386" s="6">
        <v>0</v>
      </c>
      <c r="R386" s="6">
        <v>3</v>
      </c>
      <c r="S386" s="6">
        <v>0</v>
      </c>
      <c r="T386" s="6">
        <v>10</v>
      </c>
      <c r="U386" s="6">
        <v>0</v>
      </c>
      <c r="V386" s="6">
        <v>13</v>
      </c>
      <c r="W386" s="6">
        <v>0</v>
      </c>
      <c r="X386" s="6">
        <v>6</v>
      </c>
      <c r="Y386" s="6">
        <v>10</v>
      </c>
      <c r="Z386" s="6">
        <v>0</v>
      </c>
      <c r="AA386" s="6">
        <v>16</v>
      </c>
      <c r="AB386" s="21">
        <f t="shared" si="38"/>
        <v>1.2307692307692308</v>
      </c>
      <c r="AC386" s="23">
        <f t="shared" si="35"/>
        <v>1</v>
      </c>
      <c r="AD386" s="34">
        <v>1</v>
      </c>
      <c r="AE386" s="34">
        <v>100</v>
      </c>
      <c r="AF386" s="35" t="str">
        <f>REPT("|",Tabla13[[#This Row],[Columna2]])</f>
        <v>||||||||||||||||||||||||||||||||||||||||||||||||||||||||||||||||||||||||||||||||||||||||||||||||||||</v>
      </c>
      <c r="AG386" s="24" t="str">
        <f t="shared" si="36"/>
        <v>85% a 100%</v>
      </c>
      <c r="AH386" s="26" t="str">
        <f t="shared" si="37"/>
        <v>126000111000183</v>
      </c>
      <c r="AI386" s="6">
        <v>258077.5</v>
      </c>
      <c r="AJ386" s="6">
        <v>202018.4</v>
      </c>
      <c r="AK386" s="21">
        <f t="shared" si="40"/>
        <v>0.78278191628483684</v>
      </c>
      <c r="AL386" s="33">
        <v>0.78278191628483684</v>
      </c>
      <c r="AM386" s="33">
        <f>+Tabla13[[#This Row],[Columna3]]*$AZ$4</f>
        <v>78.278191628483683</v>
      </c>
      <c r="AN386" s="36" t="str">
        <f>REPT("|",Tabla13[[#This Row],[Columna4]])</f>
        <v>||||||||||||||||||||||||||||||||||||||||||||||||||||||||||||||||||||||||||||||</v>
      </c>
      <c r="AO386" s="26" t="str">
        <f t="shared" si="39"/>
        <v>70% a 84,99%</v>
      </c>
      <c r="AP386" s="6">
        <v>258077.50000000006</v>
      </c>
      <c r="AQ386" s="6">
        <v>202018.40000000002</v>
      </c>
      <c r="AR386" s="5" t="s">
        <v>2415</v>
      </c>
      <c r="AS386" s="5" t="s">
        <v>249</v>
      </c>
      <c r="AT386" s="5" t="s">
        <v>1751</v>
      </c>
      <c r="AU386" s="5" t="s">
        <v>2647</v>
      </c>
      <c r="AV386" s="5" t="s">
        <v>1579</v>
      </c>
      <c r="AW386" s="5" t="s">
        <v>1692</v>
      </c>
      <c r="AX386" s="7">
        <v>44592.513414351903</v>
      </c>
      <c r="AY386" s="10"/>
    </row>
    <row r="387" spans="1:51" s="1" customFormat="1" ht="50" customHeight="1">
      <c r="A387" s="9">
        <v>2021</v>
      </c>
      <c r="B387" s="5" t="s">
        <v>1774</v>
      </c>
      <c r="C387" s="5" t="s">
        <v>2782</v>
      </c>
      <c r="D387" s="5" t="s">
        <v>1450</v>
      </c>
      <c r="E387" s="5" t="s">
        <v>2834</v>
      </c>
      <c r="F387" s="5" t="s">
        <v>836</v>
      </c>
      <c r="G387" s="5" t="s">
        <v>2109</v>
      </c>
      <c r="H387" s="29" t="s">
        <v>2771</v>
      </c>
      <c r="I387" s="5">
        <v>2</v>
      </c>
      <c r="J387" s="4">
        <v>5</v>
      </c>
      <c r="K387" s="5" t="s">
        <v>2602</v>
      </c>
      <c r="L387" s="5" t="s">
        <v>2773</v>
      </c>
      <c r="M387" s="4">
        <v>7</v>
      </c>
      <c r="N387" s="5" t="s">
        <v>1817</v>
      </c>
      <c r="O387" s="5" t="s">
        <v>157</v>
      </c>
      <c r="P387" s="5" t="s">
        <v>227</v>
      </c>
      <c r="Q387" s="6">
        <v>0</v>
      </c>
      <c r="R387" s="6">
        <v>0</v>
      </c>
      <c r="S387" s="6">
        <v>0</v>
      </c>
      <c r="T387" s="6">
        <v>2</v>
      </c>
      <c r="U387" s="6">
        <v>2</v>
      </c>
      <c r="V387" s="6">
        <v>4</v>
      </c>
      <c r="W387" s="6">
        <v>0</v>
      </c>
      <c r="X387" s="6">
        <v>0</v>
      </c>
      <c r="Y387" s="6">
        <v>2</v>
      </c>
      <c r="Z387" s="6">
        <v>2</v>
      </c>
      <c r="AA387" s="6">
        <v>4</v>
      </c>
      <c r="AB387" s="21">
        <f t="shared" si="38"/>
        <v>1</v>
      </c>
      <c r="AC387" s="23">
        <f t="shared" si="35"/>
        <v>1</v>
      </c>
      <c r="AD387" s="34">
        <v>1</v>
      </c>
      <c r="AE387" s="34">
        <v>100</v>
      </c>
      <c r="AF387" s="35" t="str">
        <f>REPT("|",Tabla13[[#This Row],[Columna2]])</f>
        <v>||||||||||||||||||||||||||||||||||||||||||||||||||||||||||||||||||||||||||||||||||||||||||||||||||||</v>
      </c>
      <c r="AG387" s="24" t="str">
        <f t="shared" si="36"/>
        <v>85% a 100%</v>
      </c>
      <c r="AH387" s="26" t="str">
        <f t="shared" si="37"/>
        <v>126000111000184</v>
      </c>
      <c r="AI387" s="6">
        <v>45115</v>
      </c>
      <c r="AJ387" s="6">
        <v>41206.21</v>
      </c>
      <c r="AK387" s="21">
        <f t="shared" si="40"/>
        <v>0.91335941482877092</v>
      </c>
      <c r="AL387" s="33">
        <v>0.91335941482877092</v>
      </c>
      <c r="AM387" s="33">
        <f>+Tabla13[[#This Row],[Columna3]]*$AZ$4</f>
        <v>91.335941482877089</v>
      </c>
      <c r="AN387" s="36" t="str">
        <f>REPT("|",Tabla13[[#This Row],[Columna4]])</f>
        <v>|||||||||||||||||||||||||||||||||||||||||||||||||||||||||||||||||||||||||||||||||||||||||||</v>
      </c>
      <c r="AO387" s="26" t="str">
        <f t="shared" si="39"/>
        <v>85% a 100%</v>
      </c>
      <c r="AP387" s="6">
        <v>45115</v>
      </c>
      <c r="AQ387" s="6">
        <v>41206.210000000006</v>
      </c>
      <c r="AR387" s="5" t="s">
        <v>595</v>
      </c>
      <c r="AS387" s="5" t="s">
        <v>595</v>
      </c>
      <c r="AT387" s="5" t="s">
        <v>833</v>
      </c>
      <c r="AU387" s="5" t="s">
        <v>646</v>
      </c>
      <c r="AV387" s="5" t="s">
        <v>1579</v>
      </c>
      <c r="AW387" s="5" t="s">
        <v>1692</v>
      </c>
      <c r="AX387" s="7">
        <v>44592.544513888897</v>
      </c>
      <c r="AY387" s="10"/>
    </row>
    <row r="388" spans="1:51" s="1" customFormat="1" ht="50" customHeight="1">
      <c r="A388" s="9">
        <v>2021</v>
      </c>
      <c r="B388" s="5" t="s">
        <v>1734</v>
      </c>
      <c r="C388" s="5" t="s">
        <v>2782</v>
      </c>
      <c r="D388" s="5" t="s">
        <v>1905</v>
      </c>
      <c r="E388" s="5" t="s">
        <v>2829</v>
      </c>
      <c r="F388" s="5" t="s">
        <v>2219</v>
      </c>
      <c r="G388" s="5" t="s">
        <v>739</v>
      </c>
      <c r="H388" s="29" t="s">
        <v>2770</v>
      </c>
      <c r="I388" s="5">
        <v>3</v>
      </c>
      <c r="J388" s="4">
        <v>7</v>
      </c>
      <c r="K388" s="5" t="s">
        <v>2274</v>
      </c>
      <c r="L388" s="5" t="s">
        <v>2776</v>
      </c>
      <c r="M388" s="4">
        <v>14</v>
      </c>
      <c r="N388" s="5" t="s">
        <v>2573</v>
      </c>
      <c r="O388" s="5" t="s">
        <v>706</v>
      </c>
      <c r="P388" s="5" t="s">
        <v>314</v>
      </c>
      <c r="Q388" s="6">
        <v>100</v>
      </c>
      <c r="R388" s="6">
        <v>25</v>
      </c>
      <c r="S388" s="6">
        <v>25</v>
      </c>
      <c r="T388" s="6">
        <v>25</v>
      </c>
      <c r="U388" s="6">
        <v>25</v>
      </c>
      <c r="V388" s="6">
        <v>100</v>
      </c>
      <c r="W388" s="6">
        <v>25</v>
      </c>
      <c r="X388" s="6">
        <v>25</v>
      </c>
      <c r="Y388" s="6">
        <v>25</v>
      </c>
      <c r="Z388" s="6">
        <v>25</v>
      </c>
      <c r="AA388" s="6">
        <v>100</v>
      </c>
      <c r="AB388" s="21">
        <f t="shared" si="38"/>
        <v>1</v>
      </c>
      <c r="AC388" s="23">
        <f t="shared" ref="AC388:AC411" si="41">IF(AB388&gt;=100%,1,AB388)</f>
        <v>1</v>
      </c>
      <c r="AD388" s="34">
        <v>1</v>
      </c>
      <c r="AE388" s="34">
        <v>100</v>
      </c>
      <c r="AF388" s="35" t="str">
        <f>REPT("|",Tabla13[[#This Row],[Columna2]])</f>
        <v>||||||||||||||||||||||||||||||||||||||||||||||||||||||||||||||||||||||||||||||||||||||||||||||||||||</v>
      </c>
      <c r="AG388" s="24" t="str">
        <f t="shared" ref="AG388:AG411" si="42">IF(AB388&gt;=85%,"85% a 100%",IF(AND(AB388&gt;=70%,AB388&lt;85%),"70% a 84,99%","0% a 69,99%"))</f>
        <v>85% a 100%</v>
      </c>
      <c r="AH388" s="26" t="str">
        <f t="shared" ref="AH388:AH411" si="43">CONCATENATE(B388,F388)</f>
        <v>056000127000101</v>
      </c>
      <c r="AI388" s="6">
        <v>3989797.33</v>
      </c>
      <c r="AJ388" s="6">
        <v>3983046.57</v>
      </c>
      <c r="AK388" s="21">
        <f t="shared" si="40"/>
        <v>0.99830799425593875</v>
      </c>
      <c r="AL388" s="33">
        <v>0.99830799425593875</v>
      </c>
      <c r="AM388" s="33">
        <f>+Tabla13[[#This Row],[Columna3]]*$AZ$4</f>
        <v>99.830799425593881</v>
      </c>
      <c r="AN388" s="36" t="str">
        <f>REPT("|",Tabla13[[#This Row],[Columna4]])</f>
        <v>|||||||||||||||||||||||||||||||||||||||||||||||||||||||||||||||||||||||||||||||||||||||||||||||||||</v>
      </c>
      <c r="AO388" s="26" t="str">
        <f t="shared" si="39"/>
        <v>85% a 100%</v>
      </c>
      <c r="AP388" s="6">
        <v>3989797.3299999996</v>
      </c>
      <c r="AQ388" s="6">
        <v>3983046.5699999994</v>
      </c>
      <c r="AR388" s="5" t="s">
        <v>1939</v>
      </c>
      <c r="AS388" s="5" t="s">
        <v>296</v>
      </c>
      <c r="AT388" s="5" t="s">
        <v>1918</v>
      </c>
      <c r="AU388" s="5" t="s">
        <v>233</v>
      </c>
      <c r="AV388" s="5" t="s">
        <v>1403</v>
      </c>
      <c r="AW388" s="5" t="s">
        <v>1704</v>
      </c>
      <c r="AX388" s="7">
        <v>44589.678807870398</v>
      </c>
      <c r="AY388" s="10"/>
    </row>
    <row r="389" spans="1:51" s="1" customFormat="1" ht="50" customHeight="1">
      <c r="A389" s="9">
        <v>2021</v>
      </c>
      <c r="B389" s="5" t="s">
        <v>1734</v>
      </c>
      <c r="C389" s="5" t="s">
        <v>2782</v>
      </c>
      <c r="D389" s="5" t="s">
        <v>1905</v>
      </c>
      <c r="E389" s="5" t="s">
        <v>2829</v>
      </c>
      <c r="F389" s="5" t="s">
        <v>1328</v>
      </c>
      <c r="G389" s="5" t="s">
        <v>312</v>
      </c>
      <c r="H389" s="29" t="s">
        <v>2771</v>
      </c>
      <c r="I389" s="5">
        <v>1</v>
      </c>
      <c r="J389" s="4">
        <v>1</v>
      </c>
      <c r="K389" s="5" t="s">
        <v>55</v>
      </c>
      <c r="L389" s="5" t="s">
        <v>2773</v>
      </c>
      <c r="M389" s="4">
        <v>7</v>
      </c>
      <c r="N389" s="5" t="s">
        <v>1817</v>
      </c>
      <c r="O389" s="5" t="s">
        <v>462</v>
      </c>
      <c r="P389" s="5" t="s">
        <v>314</v>
      </c>
      <c r="Q389" s="6">
        <v>35.51</v>
      </c>
      <c r="R389" s="6">
        <v>0</v>
      </c>
      <c r="S389" s="6">
        <v>0</v>
      </c>
      <c r="T389" s="6">
        <v>0</v>
      </c>
      <c r="U389" s="6">
        <v>38</v>
      </c>
      <c r="V389" s="6">
        <v>38</v>
      </c>
      <c r="W389" s="6">
        <v>0</v>
      </c>
      <c r="X389" s="6">
        <v>0</v>
      </c>
      <c r="Y389" s="6">
        <v>0</v>
      </c>
      <c r="Z389" s="6">
        <v>40.200000000000003</v>
      </c>
      <c r="AA389" s="6">
        <v>40.200000000000003</v>
      </c>
      <c r="AB389" s="21">
        <f t="shared" si="38"/>
        <v>1.0578947368421054</v>
      </c>
      <c r="AC389" s="23">
        <f t="shared" si="41"/>
        <v>1</v>
      </c>
      <c r="AD389" s="34">
        <v>1</v>
      </c>
      <c r="AE389" s="34">
        <v>100</v>
      </c>
      <c r="AF389" s="35" t="str">
        <f>REPT("|",Tabla13[[#This Row],[Columna2]])</f>
        <v>||||||||||||||||||||||||||||||||||||||||||||||||||||||||||||||||||||||||||||||||||||||||||||||||||||</v>
      </c>
      <c r="AG389" s="24" t="str">
        <f t="shared" si="42"/>
        <v>85% a 100%</v>
      </c>
      <c r="AH389" s="26" t="str">
        <f t="shared" si="43"/>
        <v>056000127000182</v>
      </c>
      <c r="AI389" s="6">
        <v>15212137.1</v>
      </c>
      <c r="AJ389" s="6">
        <v>13315532.41</v>
      </c>
      <c r="AK389" s="21">
        <f t="shared" si="40"/>
        <v>0.87532292947846235</v>
      </c>
      <c r="AL389" s="33">
        <v>0.87532292947846235</v>
      </c>
      <c r="AM389" s="33">
        <f>+Tabla13[[#This Row],[Columna3]]*$AZ$4</f>
        <v>87.53229294784623</v>
      </c>
      <c r="AN389" s="36" t="str">
        <f>REPT("|",Tabla13[[#This Row],[Columna4]])</f>
        <v>|||||||||||||||||||||||||||||||||||||||||||||||||||||||||||||||||||||||||||||||||||||||</v>
      </c>
      <c r="AO389" s="26" t="str">
        <f t="shared" si="39"/>
        <v>85% a 100%</v>
      </c>
      <c r="AP389" s="6">
        <v>15212137.100000001</v>
      </c>
      <c r="AQ389" s="6">
        <v>13315532.410000002</v>
      </c>
      <c r="AR389" s="5" t="s">
        <v>671</v>
      </c>
      <c r="AS389" s="5" t="s">
        <v>1377</v>
      </c>
      <c r="AT389" s="5" t="s">
        <v>2548</v>
      </c>
      <c r="AU389" s="5" t="s">
        <v>190</v>
      </c>
      <c r="AV389" s="5" t="s">
        <v>1403</v>
      </c>
      <c r="AW389" s="5" t="s">
        <v>1704</v>
      </c>
      <c r="AX389" s="7">
        <v>44589.667476851799</v>
      </c>
      <c r="AY389" s="11">
        <v>44587.591898148101</v>
      </c>
    </row>
    <row r="390" spans="1:51" s="1" customFormat="1" ht="50" customHeight="1">
      <c r="A390" s="9">
        <v>2021</v>
      </c>
      <c r="B390" s="5" t="s">
        <v>1734</v>
      </c>
      <c r="C390" s="5" t="s">
        <v>2782</v>
      </c>
      <c r="D390" s="5" t="s">
        <v>1905</v>
      </c>
      <c r="E390" s="5" t="s">
        <v>2829</v>
      </c>
      <c r="F390" s="5" t="s">
        <v>2578</v>
      </c>
      <c r="G390" s="5" t="s">
        <v>1455</v>
      </c>
      <c r="H390" s="29" t="s">
        <v>2771</v>
      </c>
      <c r="I390" s="5">
        <v>1</v>
      </c>
      <c r="J390" s="4">
        <v>1</v>
      </c>
      <c r="K390" s="5" t="s">
        <v>55</v>
      </c>
      <c r="L390" s="5" t="s">
        <v>2773</v>
      </c>
      <c r="M390" s="4">
        <v>7</v>
      </c>
      <c r="N390" s="5" t="s">
        <v>1817</v>
      </c>
      <c r="O390" s="5" t="s">
        <v>1425</v>
      </c>
      <c r="P390" s="5" t="s">
        <v>227</v>
      </c>
      <c r="Q390" s="6">
        <v>0.8</v>
      </c>
      <c r="R390" s="6">
        <v>0</v>
      </c>
      <c r="S390" s="6">
        <v>0</v>
      </c>
      <c r="T390" s="6">
        <v>0</v>
      </c>
      <c r="U390" s="6">
        <v>0.8</v>
      </c>
      <c r="V390" s="6">
        <v>0.8</v>
      </c>
      <c r="W390" s="6">
        <v>0</v>
      </c>
      <c r="X390" s="6">
        <v>0</v>
      </c>
      <c r="Y390" s="6">
        <v>0</v>
      </c>
      <c r="Z390" s="6">
        <v>0.8</v>
      </c>
      <c r="AA390" s="6">
        <v>0.8</v>
      </c>
      <c r="AB390" s="21">
        <f t="shared" si="38"/>
        <v>1</v>
      </c>
      <c r="AC390" s="23">
        <f t="shared" si="41"/>
        <v>1</v>
      </c>
      <c r="AD390" s="34">
        <v>1</v>
      </c>
      <c r="AE390" s="34">
        <v>100</v>
      </c>
      <c r="AF390" s="35" t="str">
        <f>REPT("|",Tabla13[[#This Row],[Columna2]])</f>
        <v>||||||||||||||||||||||||||||||||||||||||||||||||||||||||||||||||||||||||||||||||||||||||||||||||||||</v>
      </c>
      <c r="AG390" s="24" t="str">
        <f t="shared" si="42"/>
        <v>85% a 100%</v>
      </c>
      <c r="AH390" s="26" t="str">
        <f t="shared" si="43"/>
        <v>056000127000183</v>
      </c>
      <c r="AI390" s="6">
        <v>43551.97</v>
      </c>
      <c r="AJ390" s="6">
        <v>43172.4</v>
      </c>
      <c r="AK390" s="21">
        <f t="shared" si="40"/>
        <v>0.99128466519424951</v>
      </c>
      <c r="AL390" s="33">
        <v>0.99128466519424951</v>
      </c>
      <c r="AM390" s="33">
        <f>+Tabla13[[#This Row],[Columna3]]*$AZ$4</f>
        <v>99.128466519424947</v>
      </c>
      <c r="AN390" s="36" t="str">
        <f>REPT("|",Tabla13[[#This Row],[Columna4]])</f>
        <v>|||||||||||||||||||||||||||||||||||||||||||||||||||||||||||||||||||||||||||||||||||||||||||||||||||</v>
      </c>
      <c r="AO390" s="26" t="str">
        <f t="shared" si="39"/>
        <v>85% a 100%</v>
      </c>
      <c r="AP390" s="6">
        <v>43551.97</v>
      </c>
      <c r="AQ390" s="6">
        <v>43172.4</v>
      </c>
      <c r="AR390" s="5" t="s">
        <v>2028</v>
      </c>
      <c r="AS390" s="5" t="s">
        <v>2417</v>
      </c>
      <c r="AT390" s="5" t="s">
        <v>2239</v>
      </c>
      <c r="AU390" s="5" t="s">
        <v>1043</v>
      </c>
      <c r="AV390" s="5" t="s">
        <v>1403</v>
      </c>
      <c r="AW390" s="5" t="s">
        <v>1704</v>
      </c>
      <c r="AX390" s="7">
        <v>44589.668472222198</v>
      </c>
      <c r="AY390" s="10"/>
    </row>
    <row r="391" spans="1:51" s="1" customFormat="1" ht="50" customHeight="1">
      <c r="A391" s="9">
        <v>2021</v>
      </c>
      <c r="B391" s="5" t="s">
        <v>1734</v>
      </c>
      <c r="C391" s="5" t="s">
        <v>2782</v>
      </c>
      <c r="D391" s="5" t="s">
        <v>1905</v>
      </c>
      <c r="E391" s="5" t="s">
        <v>2829</v>
      </c>
      <c r="F391" s="5" t="s">
        <v>836</v>
      </c>
      <c r="G391" s="5" t="s">
        <v>2109</v>
      </c>
      <c r="H391" s="29" t="s">
        <v>2771</v>
      </c>
      <c r="I391" s="5">
        <v>1</v>
      </c>
      <c r="J391" s="4">
        <v>1</v>
      </c>
      <c r="K391" s="5" t="s">
        <v>55</v>
      </c>
      <c r="L391" s="5" t="s">
        <v>2773</v>
      </c>
      <c r="M391" s="4">
        <v>7</v>
      </c>
      <c r="N391" s="5" t="s">
        <v>1817</v>
      </c>
      <c r="O391" s="5" t="s">
        <v>882</v>
      </c>
      <c r="P391" s="5" t="s">
        <v>227</v>
      </c>
      <c r="Q391" s="6">
        <v>7</v>
      </c>
      <c r="R391" s="6">
        <v>0</v>
      </c>
      <c r="S391" s="6">
        <v>0</v>
      </c>
      <c r="T391" s="6">
        <v>0</v>
      </c>
      <c r="U391" s="6">
        <v>7</v>
      </c>
      <c r="V391" s="6">
        <v>7</v>
      </c>
      <c r="W391" s="6">
        <v>0</v>
      </c>
      <c r="X391" s="6">
        <v>0</v>
      </c>
      <c r="Y391" s="6">
        <v>0</v>
      </c>
      <c r="Z391" s="6">
        <v>7</v>
      </c>
      <c r="AA391" s="6">
        <v>7</v>
      </c>
      <c r="AB391" s="21">
        <f t="shared" si="38"/>
        <v>1</v>
      </c>
      <c r="AC391" s="23">
        <f t="shared" si="41"/>
        <v>1</v>
      </c>
      <c r="AD391" s="34">
        <v>1</v>
      </c>
      <c r="AE391" s="34">
        <v>100</v>
      </c>
      <c r="AF391" s="35" t="str">
        <f>REPT("|",Tabla13[[#This Row],[Columna2]])</f>
        <v>||||||||||||||||||||||||||||||||||||||||||||||||||||||||||||||||||||||||||||||||||||||||||||||||||||</v>
      </c>
      <c r="AG391" s="24" t="str">
        <f t="shared" si="42"/>
        <v>85% a 100%</v>
      </c>
      <c r="AH391" s="26" t="str">
        <f t="shared" si="43"/>
        <v>056000127000184</v>
      </c>
      <c r="AI391" s="6">
        <v>8245.2199999999993</v>
      </c>
      <c r="AJ391" s="6">
        <v>8245.2199999999993</v>
      </c>
      <c r="AK391" s="21">
        <f t="shared" si="40"/>
        <v>1</v>
      </c>
      <c r="AL391" s="33">
        <v>1</v>
      </c>
      <c r="AM391" s="33">
        <f>+Tabla13[[#This Row],[Columna3]]*$AZ$4</f>
        <v>100</v>
      </c>
      <c r="AN391" s="36" t="str">
        <f>REPT("|",Tabla13[[#This Row],[Columna4]])</f>
        <v>||||||||||||||||||||||||||||||||||||||||||||||||||||||||||||||||||||||||||||||||||||||||||||||||||||</v>
      </c>
      <c r="AO391" s="26" t="str">
        <f t="shared" si="39"/>
        <v>85% a 100%</v>
      </c>
      <c r="AP391" s="6">
        <v>8245.2200000000012</v>
      </c>
      <c r="AQ391" s="6">
        <v>8245.2200000000012</v>
      </c>
      <c r="AR391" s="5" t="s">
        <v>2353</v>
      </c>
      <c r="AS391" s="5" t="s">
        <v>251</v>
      </c>
      <c r="AT391" s="5" t="s">
        <v>2681</v>
      </c>
      <c r="AU391" s="5" t="s">
        <v>2567</v>
      </c>
      <c r="AV391" s="5" t="s">
        <v>1403</v>
      </c>
      <c r="AW391" s="5" t="s">
        <v>1704</v>
      </c>
      <c r="AX391" s="7">
        <v>44589.668368055602</v>
      </c>
      <c r="AY391" s="10"/>
    </row>
    <row r="392" spans="1:51" s="1" customFormat="1" ht="50" customHeight="1">
      <c r="A392" s="9">
        <v>2021</v>
      </c>
      <c r="B392" s="5" t="s">
        <v>931</v>
      </c>
      <c r="C392" s="5" t="s">
        <v>2782</v>
      </c>
      <c r="D392" s="5" t="s">
        <v>981</v>
      </c>
      <c r="E392" s="5" t="s">
        <v>2838</v>
      </c>
      <c r="F392" s="5" t="s">
        <v>2219</v>
      </c>
      <c r="G392" s="5" t="s">
        <v>739</v>
      </c>
      <c r="H392" s="29" t="s">
        <v>2770</v>
      </c>
      <c r="I392" s="5">
        <v>3</v>
      </c>
      <c r="J392" s="4">
        <v>7</v>
      </c>
      <c r="K392" s="5" t="s">
        <v>2274</v>
      </c>
      <c r="L392" s="5" t="s">
        <v>2776</v>
      </c>
      <c r="M392" s="4">
        <v>14</v>
      </c>
      <c r="N392" s="5" t="s">
        <v>2573</v>
      </c>
      <c r="O392" s="5" t="s">
        <v>218</v>
      </c>
      <c r="P392" s="5" t="s">
        <v>488</v>
      </c>
      <c r="Q392" s="6">
        <v>88.25</v>
      </c>
      <c r="R392" s="6">
        <v>25</v>
      </c>
      <c r="S392" s="6">
        <v>25</v>
      </c>
      <c r="T392" s="6">
        <v>25</v>
      </c>
      <c r="U392" s="6">
        <v>25</v>
      </c>
      <c r="V392" s="6">
        <v>100</v>
      </c>
      <c r="W392" s="6">
        <v>20.25</v>
      </c>
      <c r="X392" s="6">
        <v>21.26</v>
      </c>
      <c r="Y392" s="6">
        <v>23.89</v>
      </c>
      <c r="Z392" s="6">
        <v>34.6</v>
      </c>
      <c r="AA392" s="6">
        <v>100</v>
      </c>
      <c r="AB392" s="21">
        <f t="shared" ref="AB392:AB411" si="44">AA392/V392</f>
        <v>1</v>
      </c>
      <c r="AC392" s="23">
        <f t="shared" si="41"/>
        <v>1</v>
      </c>
      <c r="AD392" s="34">
        <v>1</v>
      </c>
      <c r="AE392" s="34">
        <v>100</v>
      </c>
      <c r="AF392" s="35" t="str">
        <f>REPT("|",Tabla13[[#This Row],[Columna2]])</f>
        <v>||||||||||||||||||||||||||||||||||||||||||||||||||||||||||||||||||||||||||||||||||||||||||||||||||||</v>
      </c>
      <c r="AG392" s="24" t="str">
        <f t="shared" si="42"/>
        <v>85% a 100%</v>
      </c>
      <c r="AH392" s="26" t="str">
        <f t="shared" si="43"/>
        <v>076000158000101</v>
      </c>
      <c r="AI392" s="6">
        <v>10161034.27</v>
      </c>
      <c r="AJ392" s="6">
        <v>9461607.4900000002</v>
      </c>
      <c r="AK392" s="21">
        <f t="shared" si="40"/>
        <v>0.93116578869682332</v>
      </c>
      <c r="AL392" s="33">
        <v>0.93116578869682332</v>
      </c>
      <c r="AM392" s="33">
        <f>+Tabla13[[#This Row],[Columna3]]*$AZ$4</f>
        <v>93.116578869682328</v>
      </c>
      <c r="AN392" s="36" t="str">
        <f>REPT("|",Tabla13[[#This Row],[Columna4]])</f>
        <v>|||||||||||||||||||||||||||||||||||||||||||||||||||||||||||||||||||||||||||||||||||||||||||||</v>
      </c>
      <c r="AO392" s="26" t="str">
        <f t="shared" ref="AO392:AO417" si="45">IF(AK392&gt;=85%,"85% a 100%",IF(AND(AK392&gt;=70%,AK392&lt;85%),"70% a 84,99%","0% a 69,99%"))</f>
        <v>85% a 100%</v>
      </c>
      <c r="AP392" s="6">
        <v>10161034.270000001</v>
      </c>
      <c r="AQ392" s="6">
        <v>9461607.4900000002</v>
      </c>
      <c r="AR392" s="5" t="s">
        <v>1617</v>
      </c>
      <c r="AS392" s="5" t="s">
        <v>917</v>
      </c>
      <c r="AT392" s="5" t="s">
        <v>2010</v>
      </c>
      <c r="AU392" s="5" t="s">
        <v>502</v>
      </c>
      <c r="AV392" s="5" t="s">
        <v>1996</v>
      </c>
      <c r="AW392" s="5" t="s">
        <v>374</v>
      </c>
      <c r="AX392" s="7">
        <v>44592.364432870403</v>
      </c>
      <c r="AY392" s="10"/>
    </row>
    <row r="393" spans="1:51" s="1" customFormat="1" ht="50" customHeight="1">
      <c r="A393" s="9">
        <v>2021</v>
      </c>
      <c r="B393" s="5" t="s">
        <v>931</v>
      </c>
      <c r="C393" s="5" t="s">
        <v>2782</v>
      </c>
      <c r="D393" s="5" t="s">
        <v>981</v>
      </c>
      <c r="E393" s="5" t="s">
        <v>2838</v>
      </c>
      <c r="F393" s="5" t="s">
        <v>1328</v>
      </c>
      <c r="G393" s="5" t="s">
        <v>312</v>
      </c>
      <c r="H393" s="29" t="s">
        <v>2771</v>
      </c>
      <c r="I393" s="5">
        <v>1</v>
      </c>
      <c r="J393" s="4">
        <v>1</v>
      </c>
      <c r="K393" s="5" t="s">
        <v>55</v>
      </c>
      <c r="L393" s="5" t="s">
        <v>2773</v>
      </c>
      <c r="M393" s="4">
        <v>7</v>
      </c>
      <c r="N393" s="5" t="s">
        <v>1817</v>
      </c>
      <c r="O393" s="5" t="s">
        <v>678</v>
      </c>
      <c r="P393" s="5" t="s">
        <v>197</v>
      </c>
      <c r="Q393" s="6">
        <v>1</v>
      </c>
      <c r="R393" s="6">
        <v>0</v>
      </c>
      <c r="S393" s="6">
        <v>1</v>
      </c>
      <c r="T393" s="6">
        <v>1</v>
      </c>
      <c r="U393" s="6">
        <v>1</v>
      </c>
      <c r="V393" s="6">
        <v>3</v>
      </c>
      <c r="W393" s="6">
        <v>0</v>
      </c>
      <c r="X393" s="6">
        <v>1</v>
      </c>
      <c r="Y393" s="6">
        <v>1</v>
      </c>
      <c r="Z393" s="6">
        <v>1</v>
      </c>
      <c r="AA393" s="6">
        <v>3</v>
      </c>
      <c r="AB393" s="21">
        <f t="shared" si="44"/>
        <v>1</v>
      </c>
      <c r="AC393" s="23">
        <f t="shared" si="41"/>
        <v>1</v>
      </c>
      <c r="AD393" s="34">
        <v>1</v>
      </c>
      <c r="AE393" s="34">
        <v>100</v>
      </c>
      <c r="AF393" s="35" t="str">
        <f>REPT("|",Tabla13[[#This Row],[Columna2]])</f>
        <v>||||||||||||||||||||||||||||||||||||||||||||||||||||||||||||||||||||||||||||||||||||||||||||||||||||</v>
      </c>
      <c r="AG393" s="24" t="str">
        <f t="shared" si="42"/>
        <v>85% a 100%</v>
      </c>
      <c r="AH393" s="26" t="str">
        <f t="shared" si="43"/>
        <v>076000158000182</v>
      </c>
      <c r="AI393" s="6">
        <v>17452378.48</v>
      </c>
      <c r="AJ393" s="6">
        <v>16887592.550000001</v>
      </c>
      <c r="AK393" s="21">
        <f t="shared" si="40"/>
        <v>0.96763845508809987</v>
      </c>
      <c r="AL393" s="33">
        <v>0.96763845508809987</v>
      </c>
      <c r="AM393" s="33">
        <f>+Tabla13[[#This Row],[Columna3]]*$AZ$4</f>
        <v>96.763845508809993</v>
      </c>
      <c r="AN393" s="36" t="str">
        <f>REPT("|",Tabla13[[#This Row],[Columna4]])</f>
        <v>||||||||||||||||||||||||||||||||||||||||||||||||||||||||||||||||||||||||||||||||||||||||||||||||</v>
      </c>
      <c r="AO393" s="26" t="str">
        <f t="shared" si="45"/>
        <v>85% a 100%</v>
      </c>
      <c r="AP393" s="6">
        <v>17452378.479999997</v>
      </c>
      <c r="AQ393" s="6">
        <v>16887592.550000001</v>
      </c>
      <c r="AR393" s="5" t="s">
        <v>2345</v>
      </c>
      <c r="AS393" s="5" t="s">
        <v>1624</v>
      </c>
      <c r="AT393" s="5" t="s">
        <v>32</v>
      </c>
      <c r="AU393" s="5" t="s">
        <v>767</v>
      </c>
      <c r="AV393" s="5" t="s">
        <v>1996</v>
      </c>
      <c r="AW393" s="5" t="s">
        <v>374</v>
      </c>
      <c r="AX393" s="7">
        <v>44592.370092592602</v>
      </c>
      <c r="AY393" s="10"/>
    </row>
    <row r="394" spans="1:51" s="1" customFormat="1" ht="50" customHeight="1">
      <c r="A394" s="9">
        <v>2021</v>
      </c>
      <c r="B394" s="5" t="s">
        <v>931</v>
      </c>
      <c r="C394" s="5" t="s">
        <v>2782</v>
      </c>
      <c r="D394" s="5" t="s">
        <v>981</v>
      </c>
      <c r="E394" s="5" t="s">
        <v>2838</v>
      </c>
      <c r="F394" s="5" t="s">
        <v>2578</v>
      </c>
      <c r="G394" s="5" t="s">
        <v>1455</v>
      </c>
      <c r="H394" s="29" t="s">
        <v>2771</v>
      </c>
      <c r="I394" s="5">
        <v>2</v>
      </c>
      <c r="J394" s="4">
        <v>5</v>
      </c>
      <c r="K394" s="5" t="s">
        <v>2602</v>
      </c>
      <c r="L394" s="5" t="s">
        <v>2773</v>
      </c>
      <c r="M394" s="4">
        <v>7</v>
      </c>
      <c r="N394" s="5" t="s">
        <v>1817</v>
      </c>
      <c r="O394" s="5" t="s">
        <v>667</v>
      </c>
      <c r="P394" s="5" t="s">
        <v>197</v>
      </c>
      <c r="Q394" s="6">
        <v>254</v>
      </c>
      <c r="R394" s="6">
        <v>5</v>
      </c>
      <c r="S394" s="6">
        <v>5</v>
      </c>
      <c r="T394" s="6">
        <v>5</v>
      </c>
      <c r="U394" s="6">
        <v>5</v>
      </c>
      <c r="V394" s="6">
        <v>20</v>
      </c>
      <c r="W394" s="6">
        <v>5</v>
      </c>
      <c r="X394" s="6">
        <v>6</v>
      </c>
      <c r="Y394" s="6">
        <v>5</v>
      </c>
      <c r="Z394" s="6">
        <v>9</v>
      </c>
      <c r="AA394" s="6">
        <v>25</v>
      </c>
      <c r="AB394" s="21">
        <f t="shared" si="44"/>
        <v>1.25</v>
      </c>
      <c r="AC394" s="23">
        <f t="shared" si="41"/>
        <v>1</v>
      </c>
      <c r="AD394" s="34">
        <v>1</v>
      </c>
      <c r="AE394" s="34">
        <v>100</v>
      </c>
      <c r="AF394" s="35" t="str">
        <f>REPT("|",Tabla13[[#This Row],[Columna2]])</f>
        <v>||||||||||||||||||||||||||||||||||||||||||||||||||||||||||||||||||||||||||||||||||||||||||||||||||||</v>
      </c>
      <c r="AG394" s="24" t="str">
        <f t="shared" si="42"/>
        <v>85% a 100%</v>
      </c>
      <c r="AH394" s="26" t="str">
        <f t="shared" si="43"/>
        <v>076000158000183</v>
      </c>
      <c r="AI394" s="6">
        <v>1384425.7</v>
      </c>
      <c r="AJ394" s="6">
        <v>1125513.1599999999</v>
      </c>
      <c r="AK394" s="21">
        <f t="shared" ref="AK394:AK417" si="46">AJ394/AI394</f>
        <v>0.8129819895715602</v>
      </c>
      <c r="AL394" s="33">
        <v>0.8129819895715602</v>
      </c>
      <c r="AM394" s="33">
        <f>+Tabla13[[#This Row],[Columna3]]*$AZ$4</f>
        <v>81.298198957156018</v>
      </c>
      <c r="AN394" s="36" t="str">
        <f>REPT("|",Tabla13[[#This Row],[Columna4]])</f>
        <v>|||||||||||||||||||||||||||||||||||||||||||||||||||||||||||||||||||||||||||||||||</v>
      </c>
      <c r="AO394" s="26" t="str">
        <f t="shared" si="45"/>
        <v>70% a 84,99%</v>
      </c>
      <c r="AP394" s="6">
        <v>1384425.7000000004</v>
      </c>
      <c r="AQ394" s="6">
        <v>1125513.1599999999</v>
      </c>
      <c r="AR394" s="5" t="s">
        <v>1286</v>
      </c>
      <c r="AS394" s="5" t="s">
        <v>1189</v>
      </c>
      <c r="AT394" s="5" t="s">
        <v>1189</v>
      </c>
      <c r="AU394" s="5" t="s">
        <v>660</v>
      </c>
      <c r="AV394" s="5" t="s">
        <v>1996</v>
      </c>
      <c r="AW394" s="5" t="s">
        <v>374</v>
      </c>
      <c r="AX394" s="7">
        <v>44592.373796296299</v>
      </c>
      <c r="AY394" s="10"/>
    </row>
    <row r="395" spans="1:51" s="1" customFormat="1" ht="50" customHeight="1">
      <c r="A395" s="9">
        <v>2021</v>
      </c>
      <c r="B395" s="5" t="s">
        <v>931</v>
      </c>
      <c r="C395" s="5" t="s">
        <v>2782</v>
      </c>
      <c r="D395" s="5" t="s">
        <v>981</v>
      </c>
      <c r="E395" s="5" t="s">
        <v>2838</v>
      </c>
      <c r="F395" s="5" t="s">
        <v>836</v>
      </c>
      <c r="G395" s="5" t="s">
        <v>2109</v>
      </c>
      <c r="H395" s="29" t="s">
        <v>2771</v>
      </c>
      <c r="I395" s="5">
        <v>3</v>
      </c>
      <c r="J395" s="4">
        <v>7</v>
      </c>
      <c r="K395" s="5" t="s">
        <v>2274</v>
      </c>
      <c r="L395" s="5" t="s">
        <v>2773</v>
      </c>
      <c r="M395" s="4">
        <v>7</v>
      </c>
      <c r="N395" s="5" t="s">
        <v>1817</v>
      </c>
      <c r="O395" s="5" t="s">
        <v>1856</v>
      </c>
      <c r="P395" s="5" t="s">
        <v>197</v>
      </c>
      <c r="Q395" s="6">
        <v>44</v>
      </c>
      <c r="R395" s="6">
        <v>16</v>
      </c>
      <c r="S395" s="6">
        <v>16</v>
      </c>
      <c r="T395" s="6">
        <v>0</v>
      </c>
      <c r="U395" s="6">
        <v>0</v>
      </c>
      <c r="V395" s="6">
        <v>32</v>
      </c>
      <c r="W395" s="6">
        <v>16</v>
      </c>
      <c r="X395" s="6">
        <v>12</v>
      </c>
      <c r="Y395" s="6">
        <v>6</v>
      </c>
      <c r="Z395" s="6">
        <v>4</v>
      </c>
      <c r="AA395" s="6">
        <v>38</v>
      </c>
      <c r="AB395" s="21">
        <f t="shared" si="44"/>
        <v>1.1875</v>
      </c>
      <c r="AC395" s="23">
        <f t="shared" si="41"/>
        <v>1</v>
      </c>
      <c r="AD395" s="34">
        <v>1</v>
      </c>
      <c r="AE395" s="34">
        <v>100</v>
      </c>
      <c r="AF395" s="35" t="str">
        <f>REPT("|",Tabla13[[#This Row],[Columna2]])</f>
        <v>||||||||||||||||||||||||||||||||||||||||||||||||||||||||||||||||||||||||||||||||||||||||||||||||||||</v>
      </c>
      <c r="AG395" s="24" t="str">
        <f t="shared" si="42"/>
        <v>85% a 100%</v>
      </c>
      <c r="AH395" s="26" t="str">
        <f t="shared" si="43"/>
        <v>076000158000184</v>
      </c>
      <c r="AI395" s="6">
        <v>10000</v>
      </c>
      <c r="AJ395" s="6">
        <v>8763.7900000000009</v>
      </c>
      <c r="AK395" s="21">
        <f t="shared" si="46"/>
        <v>0.87637900000000013</v>
      </c>
      <c r="AL395" s="33">
        <v>0.87637900000000013</v>
      </c>
      <c r="AM395" s="33">
        <f>+Tabla13[[#This Row],[Columna3]]*$AZ$4</f>
        <v>87.637900000000016</v>
      </c>
      <c r="AN395" s="36" t="str">
        <f>REPT("|",Tabla13[[#This Row],[Columna4]])</f>
        <v>|||||||||||||||||||||||||||||||||||||||||||||||||||||||||||||||||||||||||||||||||||||||</v>
      </c>
      <c r="AO395" s="26" t="str">
        <f t="shared" si="45"/>
        <v>85% a 100%</v>
      </c>
      <c r="AP395" s="6">
        <v>10000</v>
      </c>
      <c r="AQ395" s="6">
        <v>8763.7899999999991</v>
      </c>
      <c r="AR395" s="5" t="s">
        <v>1286</v>
      </c>
      <c r="AS395" s="5" t="s">
        <v>1223</v>
      </c>
      <c r="AT395" s="5" t="s">
        <v>2073</v>
      </c>
      <c r="AU395" s="5" t="s">
        <v>652</v>
      </c>
      <c r="AV395" s="5" t="s">
        <v>1996</v>
      </c>
      <c r="AW395" s="5" t="s">
        <v>374</v>
      </c>
      <c r="AX395" s="7">
        <v>44592.3745023148</v>
      </c>
      <c r="AY395" s="10"/>
    </row>
    <row r="396" spans="1:51" s="1" customFormat="1" ht="50" customHeight="1">
      <c r="A396" s="9">
        <v>2021</v>
      </c>
      <c r="B396" s="5" t="s">
        <v>535</v>
      </c>
      <c r="C396" s="5" t="s">
        <v>2782</v>
      </c>
      <c r="D396" s="5" t="s">
        <v>1367</v>
      </c>
      <c r="E396" s="5" t="s">
        <v>2837</v>
      </c>
      <c r="F396" s="5" t="s">
        <v>2219</v>
      </c>
      <c r="G396" s="5" t="s">
        <v>739</v>
      </c>
      <c r="H396" s="29" t="s">
        <v>2770</v>
      </c>
      <c r="I396" s="5">
        <v>3</v>
      </c>
      <c r="J396" s="4">
        <v>7</v>
      </c>
      <c r="K396" s="5" t="s">
        <v>2274</v>
      </c>
      <c r="L396" s="5" t="s">
        <v>2776</v>
      </c>
      <c r="M396" s="4">
        <v>14</v>
      </c>
      <c r="N396" s="5" t="s">
        <v>2573</v>
      </c>
      <c r="O396" s="5" t="s">
        <v>706</v>
      </c>
      <c r="P396" s="5" t="s">
        <v>488</v>
      </c>
      <c r="Q396" s="6">
        <v>0</v>
      </c>
      <c r="R396" s="6">
        <v>25</v>
      </c>
      <c r="S396" s="6">
        <v>25</v>
      </c>
      <c r="T396" s="6">
        <v>25</v>
      </c>
      <c r="U396" s="6">
        <v>25</v>
      </c>
      <c r="V396" s="6">
        <v>100</v>
      </c>
      <c r="W396" s="6">
        <v>18.64</v>
      </c>
      <c r="X396" s="6">
        <v>25.48</v>
      </c>
      <c r="Y396" s="6">
        <v>24.99</v>
      </c>
      <c r="Z396" s="6">
        <v>30.09</v>
      </c>
      <c r="AA396" s="6">
        <v>99.2</v>
      </c>
      <c r="AB396" s="21">
        <f t="shared" si="44"/>
        <v>0.99199999999999999</v>
      </c>
      <c r="AC396" s="23">
        <f t="shared" si="41"/>
        <v>0.99199999999999999</v>
      </c>
      <c r="AD396" s="34">
        <v>0.99199999999999999</v>
      </c>
      <c r="AE396" s="34">
        <v>99.2</v>
      </c>
      <c r="AF396" s="35" t="str">
        <f>REPT("|",Tabla13[[#This Row],[Columna2]])</f>
        <v>|||||||||||||||||||||||||||||||||||||||||||||||||||||||||||||||||||||||||||||||||||||||||||||||||||</v>
      </c>
      <c r="AG396" s="24" t="str">
        <f t="shared" si="42"/>
        <v>85% a 100%</v>
      </c>
      <c r="AH396" s="26" t="str">
        <f t="shared" si="43"/>
        <v>136000209000101</v>
      </c>
      <c r="AI396" s="6">
        <v>11831426.970000001</v>
      </c>
      <c r="AJ396" s="6">
        <v>11831426.970000001</v>
      </c>
      <c r="AK396" s="21">
        <f t="shared" si="46"/>
        <v>1</v>
      </c>
      <c r="AL396" s="33">
        <v>1</v>
      </c>
      <c r="AM396" s="33">
        <f>+Tabla13[[#This Row],[Columna3]]*$AZ$4</f>
        <v>100</v>
      </c>
      <c r="AN396" s="36" t="str">
        <f>REPT("|",Tabla13[[#This Row],[Columna4]])</f>
        <v>||||||||||||||||||||||||||||||||||||||||||||||||||||||||||||||||||||||||||||||||||||||||||||||||||||</v>
      </c>
      <c r="AO396" s="26" t="str">
        <f t="shared" si="45"/>
        <v>85% a 100%</v>
      </c>
      <c r="AP396" s="6">
        <v>11799124.349999998</v>
      </c>
      <c r="AQ396" s="6">
        <v>11747491.359999999</v>
      </c>
      <c r="AR396" s="5" t="s">
        <v>164</v>
      </c>
      <c r="AS396" s="5" t="s">
        <v>164</v>
      </c>
      <c r="AT396" s="5" t="s">
        <v>164</v>
      </c>
      <c r="AU396" s="5" t="s">
        <v>164</v>
      </c>
      <c r="AV396" s="5" t="s">
        <v>1585</v>
      </c>
      <c r="AW396" s="5" t="s">
        <v>2177</v>
      </c>
      <c r="AX396" s="7">
        <v>44592.571087962999</v>
      </c>
      <c r="AY396" s="10"/>
    </row>
    <row r="397" spans="1:51" s="1" customFormat="1" ht="50" customHeight="1">
      <c r="A397" s="9">
        <v>2021</v>
      </c>
      <c r="B397" s="5" t="s">
        <v>535</v>
      </c>
      <c r="C397" s="5" t="s">
        <v>2782</v>
      </c>
      <c r="D397" s="5" t="s">
        <v>1367</v>
      </c>
      <c r="E397" s="5" t="s">
        <v>2837</v>
      </c>
      <c r="F397" s="5" t="s">
        <v>1328</v>
      </c>
      <c r="G397" s="5" t="s">
        <v>312</v>
      </c>
      <c r="H397" s="29" t="s">
        <v>2771</v>
      </c>
      <c r="I397" s="5">
        <v>1</v>
      </c>
      <c r="J397" s="4">
        <v>1</v>
      </c>
      <c r="K397" s="5" t="s">
        <v>55</v>
      </c>
      <c r="L397" s="5" t="s">
        <v>2773</v>
      </c>
      <c r="M397" s="4">
        <v>7</v>
      </c>
      <c r="N397" s="5" t="s">
        <v>1817</v>
      </c>
      <c r="O397" s="5" t="s">
        <v>30</v>
      </c>
      <c r="P397" s="5" t="s">
        <v>2221</v>
      </c>
      <c r="Q397" s="6">
        <v>0</v>
      </c>
      <c r="R397" s="6">
        <v>20</v>
      </c>
      <c r="S397" s="6">
        <v>830</v>
      </c>
      <c r="T397" s="6">
        <v>400</v>
      </c>
      <c r="U397" s="6">
        <v>550</v>
      </c>
      <c r="V397" s="6">
        <v>1800</v>
      </c>
      <c r="W397" s="6">
        <v>30</v>
      </c>
      <c r="X397" s="6">
        <v>553</v>
      </c>
      <c r="Y397" s="6">
        <v>992</v>
      </c>
      <c r="Z397" s="6">
        <v>500</v>
      </c>
      <c r="AA397" s="6">
        <v>2075</v>
      </c>
      <c r="AB397" s="21">
        <f t="shared" si="44"/>
        <v>1.1527777777777777</v>
      </c>
      <c r="AC397" s="23">
        <f t="shared" si="41"/>
        <v>1</v>
      </c>
      <c r="AD397" s="34">
        <v>1</v>
      </c>
      <c r="AE397" s="34">
        <v>100</v>
      </c>
      <c r="AF397" s="35" t="str">
        <f>REPT("|",Tabla13[[#This Row],[Columna2]])</f>
        <v>||||||||||||||||||||||||||||||||||||||||||||||||||||||||||||||||||||||||||||||||||||||||||||||||||||</v>
      </c>
      <c r="AG397" s="24" t="str">
        <f t="shared" si="42"/>
        <v>85% a 100%</v>
      </c>
      <c r="AH397" s="26" t="str">
        <f t="shared" si="43"/>
        <v>136000209000182</v>
      </c>
      <c r="AI397" s="6">
        <v>31907519.629999999</v>
      </c>
      <c r="AJ397" s="6">
        <v>31552314.739999998</v>
      </c>
      <c r="AK397" s="21">
        <f t="shared" si="46"/>
        <v>0.98886767463848768</v>
      </c>
      <c r="AL397" s="33">
        <v>0.98886767463848768</v>
      </c>
      <c r="AM397" s="33">
        <f>+Tabla13[[#This Row],[Columna3]]*$AZ$4</f>
        <v>98.88676746384877</v>
      </c>
      <c r="AN397" s="36" t="str">
        <f>REPT("|",Tabla13[[#This Row],[Columna4]])</f>
        <v>||||||||||||||||||||||||||||||||||||||||||||||||||||||||||||||||||||||||||||||||||||||||||||||||||</v>
      </c>
      <c r="AO397" s="26" t="str">
        <f t="shared" si="45"/>
        <v>85% a 100%</v>
      </c>
      <c r="AP397" s="6">
        <v>31939822.250000004</v>
      </c>
      <c r="AQ397" s="6">
        <v>31636250.349999998</v>
      </c>
      <c r="AR397" s="5" t="s">
        <v>683</v>
      </c>
      <c r="AS397" s="5" t="s">
        <v>1307</v>
      </c>
      <c r="AT397" s="5" t="s">
        <v>998</v>
      </c>
      <c r="AU397" s="5" t="s">
        <v>1153</v>
      </c>
      <c r="AV397" s="5" t="s">
        <v>1585</v>
      </c>
      <c r="AW397" s="5" t="s">
        <v>2177</v>
      </c>
      <c r="AX397" s="7">
        <v>44592.624247685198</v>
      </c>
      <c r="AY397" s="10"/>
    </row>
    <row r="398" spans="1:51" s="1" customFormat="1" ht="50" customHeight="1">
      <c r="A398" s="9">
        <v>2021</v>
      </c>
      <c r="B398" s="5" t="s">
        <v>535</v>
      </c>
      <c r="C398" s="5" t="s">
        <v>2782</v>
      </c>
      <c r="D398" s="5" t="s">
        <v>1367</v>
      </c>
      <c r="E398" s="5" t="s">
        <v>2837</v>
      </c>
      <c r="F398" s="5" t="s">
        <v>2578</v>
      </c>
      <c r="G398" s="5" t="s">
        <v>1455</v>
      </c>
      <c r="H398" s="29" t="s">
        <v>2771</v>
      </c>
      <c r="I398" s="5">
        <v>2</v>
      </c>
      <c r="J398" s="4">
        <v>5</v>
      </c>
      <c r="K398" s="5" t="s">
        <v>2602</v>
      </c>
      <c r="L398" s="5" t="s">
        <v>2773</v>
      </c>
      <c r="M398" s="4">
        <v>7</v>
      </c>
      <c r="N398" s="5" t="s">
        <v>1817</v>
      </c>
      <c r="O398" s="5" t="s">
        <v>2755</v>
      </c>
      <c r="P398" s="5" t="s">
        <v>2221</v>
      </c>
      <c r="Q398" s="6">
        <v>0</v>
      </c>
      <c r="R398" s="6">
        <v>55</v>
      </c>
      <c r="S398" s="6">
        <v>55</v>
      </c>
      <c r="T398" s="6">
        <v>50</v>
      </c>
      <c r="U398" s="6">
        <v>50</v>
      </c>
      <c r="V398" s="6">
        <v>210</v>
      </c>
      <c r="W398" s="6">
        <v>59</v>
      </c>
      <c r="X398" s="6">
        <v>55</v>
      </c>
      <c r="Y398" s="6">
        <v>47</v>
      </c>
      <c r="Z398" s="6">
        <v>50</v>
      </c>
      <c r="AA398" s="6">
        <v>211</v>
      </c>
      <c r="AB398" s="21">
        <f t="shared" si="44"/>
        <v>1.0047619047619047</v>
      </c>
      <c r="AC398" s="23">
        <f t="shared" si="41"/>
        <v>1</v>
      </c>
      <c r="AD398" s="34">
        <v>1</v>
      </c>
      <c r="AE398" s="34">
        <v>100</v>
      </c>
      <c r="AF398" s="35" t="str">
        <f>REPT("|",Tabla13[[#This Row],[Columna2]])</f>
        <v>||||||||||||||||||||||||||||||||||||||||||||||||||||||||||||||||||||||||||||||||||||||||||||||||||||</v>
      </c>
      <c r="AG398" s="24" t="str">
        <f t="shared" si="42"/>
        <v>85% a 100%</v>
      </c>
      <c r="AH398" s="26" t="str">
        <f t="shared" si="43"/>
        <v>136000209000183</v>
      </c>
      <c r="AI398" s="6">
        <v>173266.78</v>
      </c>
      <c r="AJ398" s="6">
        <v>169097.60000000001</v>
      </c>
      <c r="AK398" s="21">
        <f t="shared" si="46"/>
        <v>0.97593779950201653</v>
      </c>
      <c r="AL398" s="33">
        <v>0.97593779950201653</v>
      </c>
      <c r="AM398" s="33">
        <f>+Tabla13[[#This Row],[Columna3]]*$AZ$4</f>
        <v>97.59377995020165</v>
      </c>
      <c r="AN398" s="36" t="str">
        <f>REPT("|",Tabla13[[#This Row],[Columna4]])</f>
        <v>|||||||||||||||||||||||||||||||||||||||||||||||||||||||||||||||||||||||||||||||||||||||||||||||||</v>
      </c>
      <c r="AO398" s="26" t="str">
        <f t="shared" si="45"/>
        <v>85% a 100%</v>
      </c>
      <c r="AP398" s="6">
        <v>173266.77999999997</v>
      </c>
      <c r="AQ398" s="6">
        <v>169097.60000000001</v>
      </c>
      <c r="AR398" s="5" t="s">
        <v>873</v>
      </c>
      <c r="AS398" s="5" t="s">
        <v>1990</v>
      </c>
      <c r="AT398" s="5" t="s">
        <v>2418</v>
      </c>
      <c r="AU398" s="5" t="s">
        <v>490</v>
      </c>
      <c r="AV398" s="5" t="s">
        <v>1585</v>
      </c>
      <c r="AW398" s="5" t="s">
        <v>2177</v>
      </c>
      <c r="AX398" s="7">
        <v>44592.650497685201</v>
      </c>
      <c r="AY398" s="10"/>
    </row>
    <row r="399" spans="1:51" s="1" customFormat="1" ht="50" customHeight="1">
      <c r="A399" s="9">
        <v>2021</v>
      </c>
      <c r="B399" s="5" t="s">
        <v>659</v>
      </c>
      <c r="C399" s="5" t="s">
        <v>2782</v>
      </c>
      <c r="D399" s="5" t="s">
        <v>111</v>
      </c>
      <c r="E399" s="5" t="s">
        <v>2836</v>
      </c>
      <c r="F399" s="5" t="s">
        <v>2219</v>
      </c>
      <c r="G399" s="5" t="s">
        <v>739</v>
      </c>
      <c r="H399" s="29" t="s">
        <v>2770</v>
      </c>
      <c r="I399" s="5">
        <v>3</v>
      </c>
      <c r="J399" s="4">
        <v>7</v>
      </c>
      <c r="K399" s="5" t="s">
        <v>2274</v>
      </c>
      <c r="L399" s="5" t="s">
        <v>2776</v>
      </c>
      <c r="M399" s="4">
        <v>14</v>
      </c>
      <c r="N399" s="5" t="s">
        <v>2573</v>
      </c>
      <c r="O399" s="5" t="s">
        <v>706</v>
      </c>
      <c r="P399" s="5" t="s">
        <v>2294</v>
      </c>
      <c r="Q399" s="6">
        <v>83</v>
      </c>
      <c r="R399" s="6">
        <v>25</v>
      </c>
      <c r="S399" s="6">
        <v>25</v>
      </c>
      <c r="T399" s="6">
        <v>25</v>
      </c>
      <c r="U399" s="6">
        <v>25</v>
      </c>
      <c r="V399" s="6">
        <v>100</v>
      </c>
      <c r="W399" s="6">
        <v>20</v>
      </c>
      <c r="X399" s="6">
        <v>30</v>
      </c>
      <c r="Y399" s="6">
        <v>25</v>
      </c>
      <c r="Z399" s="6">
        <v>25</v>
      </c>
      <c r="AA399" s="6">
        <v>100</v>
      </c>
      <c r="AB399" s="21">
        <f t="shared" si="44"/>
        <v>1</v>
      </c>
      <c r="AC399" s="23">
        <f t="shared" si="41"/>
        <v>1</v>
      </c>
      <c r="AD399" s="34">
        <v>1</v>
      </c>
      <c r="AE399" s="34">
        <v>100</v>
      </c>
      <c r="AF399" s="35" t="str">
        <f>REPT("|",Tabla13[[#This Row],[Columna2]])</f>
        <v>||||||||||||||||||||||||||||||||||||||||||||||||||||||||||||||||||||||||||||||||||||||||||||||||||||</v>
      </c>
      <c r="AG399" s="24" t="str">
        <f t="shared" si="42"/>
        <v>85% a 100%</v>
      </c>
      <c r="AH399" s="26" t="str">
        <f t="shared" si="43"/>
        <v>106000107000101</v>
      </c>
      <c r="AI399" s="6">
        <v>30819571.449999999</v>
      </c>
      <c r="AJ399" s="6">
        <v>28490313.93</v>
      </c>
      <c r="AK399" s="21">
        <f t="shared" si="46"/>
        <v>0.92442278038230152</v>
      </c>
      <c r="AL399" s="33">
        <v>0.92442278038230152</v>
      </c>
      <c r="AM399" s="33">
        <f>+Tabla13[[#This Row],[Columna3]]*$AZ$4</f>
        <v>92.442278038230157</v>
      </c>
      <c r="AN399" s="36" t="str">
        <f>REPT("|",Tabla13[[#This Row],[Columna4]])</f>
        <v>||||||||||||||||||||||||||||||||||||||||||||||||||||||||||||||||||||||||||||||||||||||||||||</v>
      </c>
      <c r="AO399" s="26" t="str">
        <f t="shared" si="45"/>
        <v>85% a 100%</v>
      </c>
      <c r="AP399" s="6">
        <v>30819571.449999999</v>
      </c>
      <c r="AQ399" s="6">
        <v>28490313.929999996</v>
      </c>
      <c r="AR399" s="5" t="s">
        <v>1718</v>
      </c>
      <c r="AS399" s="5" t="s">
        <v>1750</v>
      </c>
      <c r="AT399" s="5" t="s">
        <v>1750</v>
      </c>
      <c r="AU399" s="5" t="s">
        <v>1082</v>
      </c>
      <c r="AV399" s="5" t="s">
        <v>2405</v>
      </c>
      <c r="AW399" s="5" t="s">
        <v>1844</v>
      </c>
      <c r="AX399" s="7">
        <v>44592.750393518501</v>
      </c>
      <c r="AY399" s="10"/>
    </row>
    <row r="400" spans="1:51" s="1" customFormat="1" ht="50" customHeight="1">
      <c r="A400" s="9">
        <v>2021</v>
      </c>
      <c r="B400" s="5" t="s">
        <v>659</v>
      </c>
      <c r="C400" s="5" t="s">
        <v>2782</v>
      </c>
      <c r="D400" s="5" t="s">
        <v>111</v>
      </c>
      <c r="E400" s="5" t="s">
        <v>2836</v>
      </c>
      <c r="F400" s="5" t="s">
        <v>1328</v>
      </c>
      <c r="G400" s="5" t="s">
        <v>312</v>
      </c>
      <c r="H400" s="29" t="s">
        <v>2771</v>
      </c>
      <c r="I400" s="5">
        <v>1</v>
      </c>
      <c r="J400" s="4">
        <v>1</v>
      </c>
      <c r="K400" s="5" t="s">
        <v>55</v>
      </c>
      <c r="L400" s="5" t="s">
        <v>2773</v>
      </c>
      <c r="M400" s="4">
        <v>7</v>
      </c>
      <c r="N400" s="5" t="s">
        <v>1817</v>
      </c>
      <c r="O400" s="5" t="s">
        <v>2102</v>
      </c>
      <c r="P400" s="5" t="s">
        <v>227</v>
      </c>
      <c r="Q400" s="6">
        <v>1066</v>
      </c>
      <c r="R400" s="6">
        <v>303</v>
      </c>
      <c r="S400" s="6">
        <v>300</v>
      </c>
      <c r="T400" s="6">
        <v>250</v>
      </c>
      <c r="U400" s="6">
        <v>280</v>
      </c>
      <c r="V400" s="6">
        <v>1133</v>
      </c>
      <c r="W400" s="6">
        <v>303</v>
      </c>
      <c r="X400" s="6">
        <v>351</v>
      </c>
      <c r="Y400" s="6">
        <v>363</v>
      </c>
      <c r="Z400" s="6">
        <v>399</v>
      </c>
      <c r="AA400" s="6">
        <v>1416</v>
      </c>
      <c r="AB400" s="21">
        <f t="shared" si="44"/>
        <v>1.2497793468667255</v>
      </c>
      <c r="AC400" s="23">
        <f t="shared" si="41"/>
        <v>1</v>
      </c>
      <c r="AD400" s="34">
        <v>1</v>
      </c>
      <c r="AE400" s="34">
        <v>100</v>
      </c>
      <c r="AF400" s="35" t="str">
        <f>REPT("|",Tabla13[[#This Row],[Columna2]])</f>
        <v>||||||||||||||||||||||||||||||||||||||||||||||||||||||||||||||||||||||||||||||||||||||||||||||||||||</v>
      </c>
      <c r="AG400" s="24" t="str">
        <f t="shared" si="42"/>
        <v>85% a 100%</v>
      </c>
      <c r="AH400" s="26" t="str">
        <f t="shared" si="43"/>
        <v>106000107000182</v>
      </c>
      <c r="AI400" s="6">
        <v>1517104.28</v>
      </c>
      <c r="AJ400" s="6">
        <v>1399908.47</v>
      </c>
      <c r="AK400" s="21">
        <f t="shared" si="46"/>
        <v>0.92275032669474766</v>
      </c>
      <c r="AL400" s="33">
        <v>0.92275032669474766</v>
      </c>
      <c r="AM400" s="33">
        <f>+Tabla13[[#This Row],[Columna3]]*$AZ$4</f>
        <v>92.275032669474768</v>
      </c>
      <c r="AN400" s="36" t="str">
        <f>REPT("|",Tabla13[[#This Row],[Columna4]])</f>
        <v>||||||||||||||||||||||||||||||||||||||||||||||||||||||||||||||||||||||||||||||||||||||||||||</v>
      </c>
      <c r="AO400" s="26" t="str">
        <f t="shared" si="45"/>
        <v>85% a 100%</v>
      </c>
      <c r="AP400" s="6">
        <v>1517104.2799999998</v>
      </c>
      <c r="AQ400" s="6">
        <v>1399908.47</v>
      </c>
      <c r="AR400" s="5" t="s">
        <v>658</v>
      </c>
      <c r="AS400" s="5" t="s">
        <v>787</v>
      </c>
      <c r="AT400" s="5" t="s">
        <v>341</v>
      </c>
      <c r="AU400" s="5" t="s">
        <v>2702</v>
      </c>
      <c r="AV400" s="5" t="s">
        <v>2405</v>
      </c>
      <c r="AW400" s="5" t="s">
        <v>1844</v>
      </c>
      <c r="AX400" s="7">
        <v>44592.753287036998</v>
      </c>
      <c r="AY400" s="10"/>
    </row>
    <row r="401" spans="1:51" s="1" customFormat="1" ht="50" customHeight="1">
      <c r="A401" s="9">
        <v>2021</v>
      </c>
      <c r="B401" s="5" t="s">
        <v>659</v>
      </c>
      <c r="C401" s="5" t="s">
        <v>2782</v>
      </c>
      <c r="D401" s="5" t="s">
        <v>111</v>
      </c>
      <c r="E401" s="5" t="s">
        <v>2836</v>
      </c>
      <c r="F401" s="5" t="s">
        <v>2578</v>
      </c>
      <c r="G401" s="5" t="s">
        <v>1455</v>
      </c>
      <c r="H401" s="29" t="s">
        <v>2771</v>
      </c>
      <c r="I401" s="5">
        <v>2</v>
      </c>
      <c r="J401" s="4">
        <v>5</v>
      </c>
      <c r="K401" s="5" t="s">
        <v>2602</v>
      </c>
      <c r="L401" s="5" t="s">
        <v>2773</v>
      </c>
      <c r="M401" s="4">
        <v>7</v>
      </c>
      <c r="N401" s="5" t="s">
        <v>1817</v>
      </c>
      <c r="O401" s="5" t="s">
        <v>299</v>
      </c>
      <c r="P401" s="5" t="s">
        <v>227</v>
      </c>
      <c r="Q401" s="6">
        <v>61</v>
      </c>
      <c r="R401" s="6">
        <v>0</v>
      </c>
      <c r="S401" s="6">
        <v>0</v>
      </c>
      <c r="T401" s="6">
        <v>42</v>
      </c>
      <c r="U401" s="6">
        <v>0</v>
      </c>
      <c r="V401" s="6">
        <v>42</v>
      </c>
      <c r="W401" s="6">
        <v>0</v>
      </c>
      <c r="X401" s="6">
        <v>20</v>
      </c>
      <c r="Y401" s="6">
        <v>6</v>
      </c>
      <c r="Z401" s="6">
        <v>4</v>
      </c>
      <c r="AA401" s="6">
        <v>30</v>
      </c>
      <c r="AB401" s="21">
        <f t="shared" si="44"/>
        <v>0.7142857142857143</v>
      </c>
      <c r="AC401" s="23">
        <f t="shared" si="41"/>
        <v>0.7142857142857143</v>
      </c>
      <c r="AD401" s="34">
        <v>0.7142857142857143</v>
      </c>
      <c r="AE401" s="34">
        <v>71.428571428571431</v>
      </c>
      <c r="AF401" s="35" t="str">
        <f>REPT("|",Tabla13[[#This Row],[Columna2]])</f>
        <v>|||||||||||||||||||||||||||||||||||||||||||||||||||||||||||||||||||||||</v>
      </c>
      <c r="AG401" s="24" t="str">
        <f t="shared" si="42"/>
        <v>70% a 84,99%</v>
      </c>
      <c r="AH401" s="26" t="str">
        <f t="shared" si="43"/>
        <v>106000107000183</v>
      </c>
      <c r="AI401" s="6">
        <v>122980.73</v>
      </c>
      <c r="AJ401" s="6">
        <v>68797.19</v>
      </c>
      <c r="AK401" s="21">
        <f t="shared" si="46"/>
        <v>0.55941438955517664</v>
      </c>
      <c r="AL401" s="33">
        <v>0.55941438955517664</v>
      </c>
      <c r="AM401" s="33">
        <f>+Tabla13[[#This Row],[Columna3]]*$AZ$4</f>
        <v>55.941438955517661</v>
      </c>
      <c r="AN401" s="36" t="str">
        <f>REPT("|",Tabla13[[#This Row],[Columna4]])</f>
        <v>|||||||||||||||||||||||||||||||||||||||||||||||||||||||</v>
      </c>
      <c r="AO401" s="26" t="str">
        <f t="shared" si="45"/>
        <v>0% a 69,99%</v>
      </c>
      <c r="AP401" s="6">
        <v>122980.73000000001</v>
      </c>
      <c r="AQ401" s="6">
        <v>68797.19</v>
      </c>
      <c r="AR401" s="5" t="s">
        <v>1821</v>
      </c>
      <c r="AS401" s="5" t="s">
        <v>1033</v>
      </c>
      <c r="AT401" s="5" t="s">
        <v>1678</v>
      </c>
      <c r="AU401" s="5" t="s">
        <v>2462</v>
      </c>
      <c r="AV401" s="5" t="s">
        <v>2405</v>
      </c>
      <c r="AW401" s="5" t="s">
        <v>1844</v>
      </c>
      <c r="AX401" s="7">
        <v>44592.7483333333</v>
      </c>
      <c r="AY401" s="10"/>
    </row>
    <row r="402" spans="1:51" s="1" customFormat="1" ht="50" customHeight="1">
      <c r="A402" s="9">
        <v>2021</v>
      </c>
      <c r="B402" s="5" t="s">
        <v>659</v>
      </c>
      <c r="C402" s="5" t="s">
        <v>2782</v>
      </c>
      <c r="D402" s="5" t="s">
        <v>111</v>
      </c>
      <c r="E402" s="5" t="s">
        <v>2836</v>
      </c>
      <c r="F402" s="5" t="s">
        <v>836</v>
      </c>
      <c r="G402" s="5" t="s">
        <v>2109</v>
      </c>
      <c r="H402" s="29" t="s">
        <v>2771</v>
      </c>
      <c r="I402" s="5">
        <v>2</v>
      </c>
      <c r="J402" s="4">
        <v>5</v>
      </c>
      <c r="K402" s="5" t="s">
        <v>2602</v>
      </c>
      <c r="L402" s="5" t="s">
        <v>2773</v>
      </c>
      <c r="M402" s="4">
        <v>7</v>
      </c>
      <c r="N402" s="5" t="s">
        <v>1817</v>
      </c>
      <c r="O402" s="5" t="s">
        <v>2673</v>
      </c>
      <c r="P402" s="5" t="s">
        <v>227</v>
      </c>
      <c r="Q402" s="6">
        <v>115</v>
      </c>
      <c r="R402" s="6">
        <v>40</v>
      </c>
      <c r="S402" s="6">
        <v>40</v>
      </c>
      <c r="T402" s="6">
        <v>0</v>
      </c>
      <c r="U402" s="6">
        <v>0</v>
      </c>
      <c r="V402" s="6">
        <v>80</v>
      </c>
      <c r="W402" s="6">
        <v>40</v>
      </c>
      <c r="X402" s="6">
        <v>0</v>
      </c>
      <c r="Y402" s="6">
        <v>40</v>
      </c>
      <c r="Z402" s="6">
        <v>0</v>
      </c>
      <c r="AA402" s="6">
        <v>80</v>
      </c>
      <c r="AB402" s="21">
        <f t="shared" si="44"/>
        <v>1</v>
      </c>
      <c r="AC402" s="23">
        <f t="shared" si="41"/>
        <v>1</v>
      </c>
      <c r="AD402" s="34">
        <v>1</v>
      </c>
      <c r="AE402" s="34">
        <v>100</v>
      </c>
      <c r="AF402" s="35" t="str">
        <f>REPT("|",Tabla13[[#This Row],[Columna2]])</f>
        <v>||||||||||||||||||||||||||||||||||||||||||||||||||||||||||||||||||||||||||||||||||||||||||||||||||||</v>
      </c>
      <c r="AG402" s="24" t="str">
        <f t="shared" si="42"/>
        <v>85% a 100%</v>
      </c>
      <c r="AH402" s="26" t="str">
        <f t="shared" si="43"/>
        <v>106000107000184</v>
      </c>
      <c r="AI402" s="6">
        <v>383904.63</v>
      </c>
      <c r="AJ402" s="6">
        <v>190688.64000000001</v>
      </c>
      <c r="AK402" s="21">
        <f t="shared" si="46"/>
        <v>0.49670836217838793</v>
      </c>
      <c r="AL402" s="33">
        <v>0.49670836217838793</v>
      </c>
      <c r="AM402" s="33">
        <f>+Tabla13[[#This Row],[Columna3]]*$AZ$4</f>
        <v>49.67083621783879</v>
      </c>
      <c r="AN402" s="36" t="str">
        <f>REPT("|",Tabla13[[#This Row],[Columna4]])</f>
        <v>|||||||||||||||||||||||||||||||||||||||||||||||||</v>
      </c>
      <c r="AO402" s="26" t="str">
        <f t="shared" si="45"/>
        <v>0% a 69,99%</v>
      </c>
      <c r="AP402" s="6">
        <v>383904.63</v>
      </c>
      <c r="AQ402" s="6">
        <v>190688.63999999998</v>
      </c>
      <c r="AR402" s="5" t="s">
        <v>754</v>
      </c>
      <c r="AS402" s="5" t="s">
        <v>593</v>
      </c>
      <c r="AT402" s="5" t="s">
        <v>2069</v>
      </c>
      <c r="AU402" s="5" t="s">
        <v>1758</v>
      </c>
      <c r="AV402" s="5" t="s">
        <v>2405</v>
      </c>
      <c r="AW402" s="5" t="s">
        <v>1844</v>
      </c>
      <c r="AX402" s="7">
        <v>44592.749768518501</v>
      </c>
      <c r="AY402" s="10"/>
    </row>
    <row r="403" spans="1:51" s="1" customFormat="1" ht="50" customHeight="1">
      <c r="A403" s="9">
        <v>2021</v>
      </c>
      <c r="B403" s="5" t="s">
        <v>2443</v>
      </c>
      <c r="C403" s="5" t="s">
        <v>2782</v>
      </c>
      <c r="D403" s="5" t="s">
        <v>2271</v>
      </c>
      <c r="E403" s="5" t="s">
        <v>2834</v>
      </c>
      <c r="F403" s="5" t="s">
        <v>2219</v>
      </c>
      <c r="G403" s="5" t="s">
        <v>739</v>
      </c>
      <c r="H403" s="29" t="s">
        <v>2770</v>
      </c>
      <c r="I403" s="5">
        <v>3</v>
      </c>
      <c r="J403" s="4">
        <v>7</v>
      </c>
      <c r="K403" s="5" t="s">
        <v>2274</v>
      </c>
      <c r="L403" s="5" t="s">
        <v>2776</v>
      </c>
      <c r="M403" s="4">
        <v>14</v>
      </c>
      <c r="N403" s="5" t="s">
        <v>2573</v>
      </c>
      <c r="O403" s="5" t="s">
        <v>218</v>
      </c>
      <c r="P403" s="5" t="s">
        <v>488</v>
      </c>
      <c r="Q403" s="6">
        <v>100</v>
      </c>
      <c r="R403" s="6">
        <v>25</v>
      </c>
      <c r="S403" s="6">
        <v>25</v>
      </c>
      <c r="T403" s="6">
        <v>25</v>
      </c>
      <c r="U403" s="6">
        <v>25</v>
      </c>
      <c r="V403" s="6">
        <v>100</v>
      </c>
      <c r="W403" s="6">
        <v>25</v>
      </c>
      <c r="X403" s="6">
        <v>19</v>
      </c>
      <c r="Y403" s="6">
        <v>25</v>
      </c>
      <c r="Z403" s="6">
        <v>25</v>
      </c>
      <c r="AA403" s="6">
        <v>94</v>
      </c>
      <c r="AB403" s="21">
        <f t="shared" si="44"/>
        <v>0.94</v>
      </c>
      <c r="AC403" s="23">
        <f t="shared" si="41"/>
        <v>0.94</v>
      </c>
      <c r="AD403" s="34">
        <v>0.94</v>
      </c>
      <c r="AE403" s="34">
        <v>94</v>
      </c>
      <c r="AF403" s="35" t="str">
        <f>REPT("|",Tabla13[[#This Row],[Columna2]])</f>
        <v>||||||||||||||||||||||||||||||||||||||||||||||||||||||||||||||||||||||||||||||||||||||||||||||</v>
      </c>
      <c r="AG403" s="24" t="str">
        <f t="shared" si="42"/>
        <v>85% a 100%</v>
      </c>
      <c r="AH403" s="26" t="str">
        <f t="shared" si="43"/>
        <v>126000138000101</v>
      </c>
      <c r="AI403" s="6">
        <v>4694185.62</v>
      </c>
      <c r="AJ403" s="6">
        <v>4551035.37</v>
      </c>
      <c r="AK403" s="21">
        <f t="shared" si="46"/>
        <v>0.96950477429139237</v>
      </c>
      <c r="AL403" s="33">
        <v>0.96950477429139237</v>
      </c>
      <c r="AM403" s="33">
        <f>+Tabla13[[#This Row],[Columna3]]*$AZ$4</f>
        <v>96.950477429139241</v>
      </c>
      <c r="AN403" s="36" t="str">
        <f>REPT("|",Tabla13[[#This Row],[Columna4]])</f>
        <v>||||||||||||||||||||||||||||||||||||||||||||||||||||||||||||||||||||||||||||||||||||||||||||||||</v>
      </c>
      <c r="AO403" s="26" t="str">
        <f t="shared" si="45"/>
        <v>85% a 100%</v>
      </c>
      <c r="AP403" s="6">
        <v>4694185.620000001</v>
      </c>
      <c r="AQ403" s="6">
        <v>4551035.37</v>
      </c>
      <c r="AR403" s="5" t="s">
        <v>129</v>
      </c>
      <c r="AS403" s="5" t="s">
        <v>533</v>
      </c>
      <c r="AT403" s="5" t="s">
        <v>428</v>
      </c>
      <c r="AU403" s="5" t="s">
        <v>24</v>
      </c>
      <c r="AV403" s="5" t="s">
        <v>456</v>
      </c>
      <c r="AW403" s="5" t="s">
        <v>495</v>
      </c>
      <c r="AX403" s="7">
        <v>44589.6875925926</v>
      </c>
      <c r="AY403" s="10"/>
    </row>
    <row r="404" spans="1:51" s="1" customFormat="1" ht="50" customHeight="1">
      <c r="A404" s="9">
        <v>2021</v>
      </c>
      <c r="B404" s="5" t="s">
        <v>2443</v>
      </c>
      <c r="C404" s="5" t="s">
        <v>2782</v>
      </c>
      <c r="D404" s="5" t="s">
        <v>2271</v>
      </c>
      <c r="E404" s="5" t="s">
        <v>2834</v>
      </c>
      <c r="F404" s="5" t="s">
        <v>1328</v>
      </c>
      <c r="G404" s="5" t="s">
        <v>312</v>
      </c>
      <c r="H404" s="29" t="s">
        <v>2771</v>
      </c>
      <c r="I404" s="5">
        <v>1</v>
      </c>
      <c r="J404" s="4">
        <v>1</v>
      </c>
      <c r="K404" s="5" t="s">
        <v>55</v>
      </c>
      <c r="L404" s="5" t="s">
        <v>2773</v>
      </c>
      <c r="M404" s="4">
        <v>7</v>
      </c>
      <c r="N404" s="5" t="s">
        <v>1817</v>
      </c>
      <c r="O404" s="5" t="s">
        <v>30</v>
      </c>
      <c r="P404" s="5" t="s">
        <v>2221</v>
      </c>
      <c r="Q404" s="6">
        <v>1380</v>
      </c>
      <c r="R404" s="6">
        <v>0</v>
      </c>
      <c r="S404" s="6">
        <v>0</v>
      </c>
      <c r="T404" s="6">
        <v>938</v>
      </c>
      <c r="U404" s="6">
        <v>0</v>
      </c>
      <c r="V404" s="6">
        <v>938</v>
      </c>
      <c r="W404" s="6">
        <v>0</v>
      </c>
      <c r="X404" s="6">
        <v>858</v>
      </c>
      <c r="Y404" s="6">
        <v>80</v>
      </c>
      <c r="Z404" s="6">
        <v>225</v>
      </c>
      <c r="AA404" s="6">
        <v>1163</v>
      </c>
      <c r="AB404" s="21">
        <f t="shared" si="44"/>
        <v>1.2398720682302773</v>
      </c>
      <c r="AC404" s="23">
        <f t="shared" si="41"/>
        <v>1</v>
      </c>
      <c r="AD404" s="34">
        <v>1</v>
      </c>
      <c r="AE404" s="34">
        <v>100</v>
      </c>
      <c r="AF404" s="35" t="str">
        <f>REPT("|",Tabla13[[#This Row],[Columna2]])</f>
        <v>||||||||||||||||||||||||||||||||||||||||||||||||||||||||||||||||||||||||||||||||||||||||||||||||||||</v>
      </c>
      <c r="AG404" s="24" t="str">
        <f t="shared" si="42"/>
        <v>85% a 100%</v>
      </c>
      <c r="AH404" s="26" t="str">
        <f t="shared" si="43"/>
        <v>126000138000182</v>
      </c>
      <c r="AI404" s="6">
        <v>13696508.939999999</v>
      </c>
      <c r="AJ404" s="6">
        <v>13452607.630000001</v>
      </c>
      <c r="AK404" s="21">
        <f t="shared" si="46"/>
        <v>0.98219244691706098</v>
      </c>
      <c r="AL404" s="33">
        <v>0.98219244691706098</v>
      </c>
      <c r="AM404" s="33">
        <f>+Tabla13[[#This Row],[Columna3]]*$AZ$4</f>
        <v>98.219244691706095</v>
      </c>
      <c r="AN404" s="36" t="str">
        <f>REPT("|",Tabla13[[#This Row],[Columna4]])</f>
        <v>||||||||||||||||||||||||||||||||||||||||||||||||||||||||||||||||||||||||||||||||||||||||||||||||||</v>
      </c>
      <c r="AO404" s="26" t="str">
        <f t="shared" si="45"/>
        <v>85% a 100%</v>
      </c>
      <c r="AP404" s="6">
        <v>13696508.939999999</v>
      </c>
      <c r="AQ404" s="6">
        <v>13452607.629999999</v>
      </c>
      <c r="AR404" s="5" t="s">
        <v>2684</v>
      </c>
      <c r="AS404" s="5" t="s">
        <v>1167</v>
      </c>
      <c r="AT404" s="5" t="s">
        <v>1761</v>
      </c>
      <c r="AU404" s="5" t="s">
        <v>0</v>
      </c>
      <c r="AV404" s="5" t="s">
        <v>456</v>
      </c>
      <c r="AW404" s="5" t="s">
        <v>495</v>
      </c>
      <c r="AX404" s="7">
        <v>44589.7032175926</v>
      </c>
      <c r="AY404" s="10"/>
    </row>
    <row r="405" spans="1:51" s="1" customFormat="1" ht="50" customHeight="1">
      <c r="A405" s="9">
        <v>2021</v>
      </c>
      <c r="B405" s="5" t="s">
        <v>2443</v>
      </c>
      <c r="C405" s="5" t="s">
        <v>2782</v>
      </c>
      <c r="D405" s="5" t="s">
        <v>2271</v>
      </c>
      <c r="E405" s="5" t="s">
        <v>2834</v>
      </c>
      <c r="F405" s="5" t="s">
        <v>2578</v>
      </c>
      <c r="G405" s="5" t="s">
        <v>1455</v>
      </c>
      <c r="H405" s="29" t="s">
        <v>2771</v>
      </c>
      <c r="I405" s="5">
        <v>2</v>
      </c>
      <c r="J405" s="4">
        <v>5</v>
      </c>
      <c r="K405" s="5" t="s">
        <v>2602</v>
      </c>
      <c r="L405" s="5" t="s">
        <v>2772</v>
      </c>
      <c r="M405" s="4">
        <v>3</v>
      </c>
      <c r="N405" s="5" t="s">
        <v>532</v>
      </c>
      <c r="O405" s="5" t="s">
        <v>2755</v>
      </c>
      <c r="P405" s="5" t="s">
        <v>1847</v>
      </c>
      <c r="Q405" s="6">
        <v>56</v>
      </c>
      <c r="R405" s="6">
        <v>0</v>
      </c>
      <c r="S405" s="6">
        <v>20</v>
      </c>
      <c r="T405" s="6">
        <v>20</v>
      </c>
      <c r="U405" s="6">
        <v>20</v>
      </c>
      <c r="V405" s="6">
        <v>60</v>
      </c>
      <c r="W405" s="6">
        <v>56</v>
      </c>
      <c r="X405" s="6">
        <v>0</v>
      </c>
      <c r="Y405" s="6">
        <v>4</v>
      </c>
      <c r="Z405" s="6">
        <v>0</v>
      </c>
      <c r="AA405" s="6">
        <v>60</v>
      </c>
      <c r="AB405" s="21">
        <f t="shared" si="44"/>
        <v>1</v>
      </c>
      <c r="AC405" s="23">
        <f t="shared" si="41"/>
        <v>1</v>
      </c>
      <c r="AD405" s="34">
        <v>1</v>
      </c>
      <c r="AE405" s="34">
        <v>100</v>
      </c>
      <c r="AF405" s="35" t="str">
        <f>REPT("|",Tabla13[[#This Row],[Columna2]])</f>
        <v>||||||||||||||||||||||||||||||||||||||||||||||||||||||||||||||||||||||||||||||||||||||||||||||||||||</v>
      </c>
      <c r="AG405" s="24" t="str">
        <f t="shared" si="42"/>
        <v>85% a 100%</v>
      </c>
      <c r="AH405" s="26" t="str">
        <f t="shared" si="43"/>
        <v>126000138000183</v>
      </c>
      <c r="AI405" s="6">
        <v>3045839.74</v>
      </c>
      <c r="AJ405" s="6">
        <v>2902574.16</v>
      </c>
      <c r="AK405" s="21">
        <f t="shared" si="46"/>
        <v>0.95296352000450291</v>
      </c>
      <c r="AL405" s="33">
        <v>0.95296352000450291</v>
      </c>
      <c r="AM405" s="33">
        <f>+Tabla13[[#This Row],[Columna3]]*$AZ$4</f>
        <v>95.296352000450284</v>
      </c>
      <c r="AN405" s="36" t="str">
        <f>REPT("|",Tabla13[[#This Row],[Columna4]])</f>
        <v>|||||||||||||||||||||||||||||||||||||||||||||||||||||||||||||||||||||||||||||||||||||||||||||||</v>
      </c>
      <c r="AO405" s="26" t="str">
        <f>IF(AK405&gt;=85%,"85% a 100%",IF(AND(AK405&gt;=70%,AK405&lt;85%),"70% a 84,99%","0% a 69,99%"))</f>
        <v>85% a 100%</v>
      </c>
      <c r="AP405" s="6">
        <v>3045839.74</v>
      </c>
      <c r="AQ405" s="6">
        <v>2902574.16</v>
      </c>
      <c r="AR405" s="5" t="s">
        <v>991</v>
      </c>
      <c r="AS405" s="5" t="s">
        <v>1815</v>
      </c>
      <c r="AT405" s="5" t="s">
        <v>455</v>
      </c>
      <c r="AU405" s="5" t="s">
        <v>352</v>
      </c>
      <c r="AV405" s="5" t="s">
        <v>456</v>
      </c>
      <c r="AW405" s="5" t="s">
        <v>495</v>
      </c>
      <c r="AX405" s="7">
        <v>44589.705034722203</v>
      </c>
      <c r="AY405" s="10"/>
    </row>
    <row r="406" spans="1:51" s="1" customFormat="1" ht="50" customHeight="1">
      <c r="A406" s="9">
        <v>2021</v>
      </c>
      <c r="B406" s="5" t="s">
        <v>2443</v>
      </c>
      <c r="C406" s="5" t="s">
        <v>2782</v>
      </c>
      <c r="D406" s="5" t="s">
        <v>2271</v>
      </c>
      <c r="E406" s="5" t="s">
        <v>2834</v>
      </c>
      <c r="F406" s="5" t="s">
        <v>836</v>
      </c>
      <c r="G406" s="5" t="s">
        <v>2109</v>
      </c>
      <c r="H406" s="29" t="s">
        <v>2771</v>
      </c>
      <c r="I406" s="5">
        <v>2</v>
      </c>
      <c r="J406" s="4">
        <v>6</v>
      </c>
      <c r="K406" s="5" t="s">
        <v>869</v>
      </c>
      <c r="L406" s="5" t="s">
        <v>2773</v>
      </c>
      <c r="M406" s="4">
        <v>8</v>
      </c>
      <c r="N406" s="5" t="s">
        <v>828</v>
      </c>
      <c r="O406" s="5" t="s">
        <v>2257</v>
      </c>
      <c r="P406" s="5" t="s">
        <v>1665</v>
      </c>
      <c r="Q406" s="6">
        <v>30</v>
      </c>
      <c r="R406" s="6">
        <v>20</v>
      </c>
      <c r="S406" s="6">
        <v>0</v>
      </c>
      <c r="T406" s="6">
        <v>8</v>
      </c>
      <c r="U406" s="6">
        <v>0</v>
      </c>
      <c r="V406" s="6">
        <v>28</v>
      </c>
      <c r="W406" s="6">
        <v>26</v>
      </c>
      <c r="X406" s="6">
        <v>0</v>
      </c>
      <c r="Y406" s="6">
        <v>2</v>
      </c>
      <c r="Z406" s="6">
        <v>0</v>
      </c>
      <c r="AA406" s="6">
        <v>28</v>
      </c>
      <c r="AB406" s="21">
        <f t="shared" si="44"/>
        <v>1</v>
      </c>
      <c r="AC406" s="23">
        <f t="shared" si="41"/>
        <v>1</v>
      </c>
      <c r="AD406" s="34">
        <v>1</v>
      </c>
      <c r="AE406" s="34">
        <v>100</v>
      </c>
      <c r="AF406" s="35" t="str">
        <f>REPT("|",Tabla13[[#This Row],[Columna2]])</f>
        <v>||||||||||||||||||||||||||||||||||||||||||||||||||||||||||||||||||||||||||||||||||||||||||||||||||||</v>
      </c>
      <c r="AG406" s="24" t="str">
        <f t="shared" si="42"/>
        <v>85% a 100%</v>
      </c>
      <c r="AH406" s="26" t="str">
        <f t="shared" si="43"/>
        <v>126000138000184</v>
      </c>
      <c r="AI406" s="6">
        <v>37451.949999999997</v>
      </c>
      <c r="AJ406" s="6">
        <v>36394.57</v>
      </c>
      <c r="AK406" s="21">
        <f t="shared" si="46"/>
        <v>0.97176702414694038</v>
      </c>
      <c r="AL406" s="33">
        <v>0.97176702414694038</v>
      </c>
      <c r="AM406" s="33">
        <f>+Tabla13[[#This Row],[Columna3]]*$AZ$4</f>
        <v>97.176702414694034</v>
      </c>
      <c r="AN406" s="36" t="str">
        <f>REPT("|",Tabla13[[#This Row],[Columna4]])</f>
        <v>|||||||||||||||||||||||||||||||||||||||||||||||||||||||||||||||||||||||||||||||||||||||||||||||||</v>
      </c>
      <c r="AO406" s="26" t="str">
        <f t="shared" si="45"/>
        <v>85% a 100%</v>
      </c>
      <c r="AP406" s="6">
        <v>37451.949999999997</v>
      </c>
      <c r="AQ406" s="6">
        <v>36394.569999999992</v>
      </c>
      <c r="AR406" s="5" t="s">
        <v>571</v>
      </c>
      <c r="AS406" s="5" t="s">
        <v>66</v>
      </c>
      <c r="AT406" s="5" t="s">
        <v>91</v>
      </c>
      <c r="AU406" s="5" t="s">
        <v>73</v>
      </c>
      <c r="AV406" s="5" t="s">
        <v>456</v>
      </c>
      <c r="AW406" s="5" t="s">
        <v>495</v>
      </c>
      <c r="AX406" s="7">
        <v>44589.705324074101</v>
      </c>
      <c r="AY406" s="10"/>
    </row>
    <row r="407" spans="1:51" s="1" customFormat="1" ht="50" customHeight="1">
      <c r="A407" s="9">
        <v>2021</v>
      </c>
      <c r="B407" s="5" t="s">
        <v>993</v>
      </c>
      <c r="C407" s="5" t="s">
        <v>2782</v>
      </c>
      <c r="D407" s="5" t="s">
        <v>1099</v>
      </c>
      <c r="E407" s="5" t="s">
        <v>2836</v>
      </c>
      <c r="F407" s="5" t="s">
        <v>2219</v>
      </c>
      <c r="G407" s="5" t="s">
        <v>739</v>
      </c>
      <c r="H407" s="29" t="s">
        <v>2770</v>
      </c>
      <c r="I407" s="5">
        <v>1</v>
      </c>
      <c r="J407" s="4">
        <v>1</v>
      </c>
      <c r="K407" s="5" t="s">
        <v>55</v>
      </c>
      <c r="L407" s="5" t="s">
        <v>2776</v>
      </c>
      <c r="M407" s="4">
        <v>14</v>
      </c>
      <c r="N407" s="5" t="s">
        <v>2573</v>
      </c>
      <c r="O407" s="5" t="s">
        <v>218</v>
      </c>
      <c r="P407" s="5" t="s">
        <v>314</v>
      </c>
      <c r="Q407" s="6">
        <v>0</v>
      </c>
      <c r="R407" s="6">
        <v>25</v>
      </c>
      <c r="S407" s="6">
        <v>25</v>
      </c>
      <c r="T407" s="6">
        <v>25</v>
      </c>
      <c r="U407" s="6">
        <v>25</v>
      </c>
      <c r="V407" s="6">
        <v>100</v>
      </c>
      <c r="W407" s="6">
        <v>25</v>
      </c>
      <c r="X407" s="6">
        <v>25</v>
      </c>
      <c r="Y407" s="6">
        <v>25</v>
      </c>
      <c r="Z407" s="6">
        <v>25</v>
      </c>
      <c r="AA407" s="6">
        <v>100</v>
      </c>
      <c r="AB407" s="21">
        <f t="shared" si="44"/>
        <v>1</v>
      </c>
      <c r="AC407" s="23">
        <f t="shared" si="41"/>
        <v>1</v>
      </c>
      <c r="AD407" s="34">
        <v>1</v>
      </c>
      <c r="AE407" s="34">
        <v>100</v>
      </c>
      <c r="AF407" s="35" t="str">
        <f>REPT("|",Tabla13[[#This Row],[Columna2]])</f>
        <v>||||||||||||||||||||||||||||||||||||||||||||||||||||||||||||||||||||||||||||||||||||||||||||||||||||</v>
      </c>
      <c r="AG407" s="24" t="str">
        <f t="shared" si="42"/>
        <v>85% a 100%</v>
      </c>
      <c r="AH407" s="26" t="str">
        <f t="shared" si="43"/>
        <v>086000083000101</v>
      </c>
      <c r="AI407" s="6">
        <v>5241382.8899999997</v>
      </c>
      <c r="AJ407" s="6">
        <v>5238255.05</v>
      </c>
      <c r="AK407" s="21">
        <f t="shared" si="46"/>
        <v>0.9994032414601941</v>
      </c>
      <c r="AL407" s="33">
        <v>0.9994032414601941</v>
      </c>
      <c r="AM407" s="33">
        <f>+Tabla13[[#This Row],[Columna3]]*$AZ$4</f>
        <v>99.940324146019407</v>
      </c>
      <c r="AN407" s="36" t="str">
        <f>REPT("|",Tabla13[[#This Row],[Columna4]])</f>
        <v>|||||||||||||||||||||||||||||||||||||||||||||||||||||||||||||||||||||||||||||||||||||||||||||||||||</v>
      </c>
      <c r="AO407" s="26" t="str">
        <f t="shared" si="45"/>
        <v>85% a 100%</v>
      </c>
      <c r="AP407" s="6">
        <v>5241382.8900000015</v>
      </c>
      <c r="AQ407" s="6">
        <v>5238255.05</v>
      </c>
      <c r="AR407" s="5" t="s">
        <v>607</v>
      </c>
      <c r="AS407" s="5" t="s">
        <v>2396</v>
      </c>
      <c r="AT407" s="5" t="s">
        <v>223</v>
      </c>
      <c r="AU407" s="5" t="s">
        <v>2538</v>
      </c>
      <c r="AV407" s="5" t="s">
        <v>1154</v>
      </c>
      <c r="AW407" s="5" t="s">
        <v>1293</v>
      </c>
      <c r="AX407" s="7">
        <v>44592.658900463</v>
      </c>
      <c r="AY407" s="10"/>
    </row>
    <row r="408" spans="1:51" s="1" customFormat="1" ht="50" customHeight="1">
      <c r="A408" s="9">
        <v>2021</v>
      </c>
      <c r="B408" s="5" t="s">
        <v>993</v>
      </c>
      <c r="C408" s="5" t="s">
        <v>2782</v>
      </c>
      <c r="D408" s="5" t="s">
        <v>1099</v>
      </c>
      <c r="E408" s="5" t="s">
        <v>2836</v>
      </c>
      <c r="F408" s="5" t="s">
        <v>1328</v>
      </c>
      <c r="G408" s="5" t="s">
        <v>312</v>
      </c>
      <c r="H408" s="29" t="s">
        <v>2771</v>
      </c>
      <c r="I408" s="5">
        <v>1</v>
      </c>
      <c r="J408" s="4">
        <v>1</v>
      </c>
      <c r="K408" s="5" t="s">
        <v>55</v>
      </c>
      <c r="L408" s="5" t="s">
        <v>2773</v>
      </c>
      <c r="M408" s="4">
        <v>7</v>
      </c>
      <c r="N408" s="5" t="s">
        <v>1817</v>
      </c>
      <c r="O408" s="5" t="s">
        <v>138</v>
      </c>
      <c r="P408" s="5" t="s">
        <v>227</v>
      </c>
      <c r="Q408" s="6">
        <v>318</v>
      </c>
      <c r="R408" s="6">
        <v>425</v>
      </c>
      <c r="S408" s="6">
        <v>0</v>
      </c>
      <c r="T408" s="6">
        <v>1399</v>
      </c>
      <c r="U408" s="6">
        <v>0</v>
      </c>
      <c r="V408" s="6">
        <v>1824</v>
      </c>
      <c r="W408" s="6">
        <v>425</v>
      </c>
      <c r="X408" s="6">
        <v>0</v>
      </c>
      <c r="Y408" s="6">
        <v>1240</v>
      </c>
      <c r="Z408" s="6">
        <v>159</v>
      </c>
      <c r="AA408" s="6">
        <v>1824</v>
      </c>
      <c r="AB408" s="21">
        <f t="shared" si="44"/>
        <v>1</v>
      </c>
      <c r="AC408" s="23">
        <f t="shared" si="41"/>
        <v>1</v>
      </c>
      <c r="AD408" s="34">
        <v>1</v>
      </c>
      <c r="AE408" s="34">
        <v>100</v>
      </c>
      <c r="AF408" s="35" t="str">
        <f>REPT("|",Tabla13[[#This Row],[Columna2]])</f>
        <v>||||||||||||||||||||||||||||||||||||||||||||||||||||||||||||||||||||||||||||||||||||||||||||||||||||</v>
      </c>
      <c r="AG408" s="24" t="str">
        <f t="shared" si="42"/>
        <v>85% a 100%</v>
      </c>
      <c r="AH408" s="26" t="str">
        <f t="shared" si="43"/>
        <v>086000083000182</v>
      </c>
      <c r="AI408" s="6">
        <v>12255778.220000001</v>
      </c>
      <c r="AJ408" s="6">
        <v>11915433.93</v>
      </c>
      <c r="AK408" s="21">
        <f t="shared" si="46"/>
        <v>0.97222989157517559</v>
      </c>
      <c r="AL408" s="33">
        <v>0.97222989157517559</v>
      </c>
      <c r="AM408" s="33">
        <f>+Tabla13[[#This Row],[Columna3]]*$AZ$4</f>
        <v>97.22298915751756</v>
      </c>
      <c r="AN408" s="36" t="str">
        <f>REPT("|",Tabla13[[#This Row],[Columna4]])</f>
        <v>|||||||||||||||||||||||||||||||||||||||||||||||||||||||||||||||||||||||||||||||||||||||||||||||||</v>
      </c>
      <c r="AO408" s="26" t="str">
        <f t="shared" si="45"/>
        <v>85% a 100%</v>
      </c>
      <c r="AP408" s="6">
        <v>12255778.219999999</v>
      </c>
      <c r="AQ408" s="6">
        <v>11915433.930000002</v>
      </c>
      <c r="AR408" s="5" t="s">
        <v>128</v>
      </c>
      <c r="AS408" s="5" t="s">
        <v>1200</v>
      </c>
      <c r="AT408" s="5" t="s">
        <v>2402</v>
      </c>
      <c r="AU408" s="5" t="s">
        <v>1169</v>
      </c>
      <c r="AV408" s="5" t="s">
        <v>1154</v>
      </c>
      <c r="AW408" s="5" t="s">
        <v>1293</v>
      </c>
      <c r="AX408" s="7">
        <v>44592.658101851899</v>
      </c>
      <c r="AY408" s="10"/>
    </row>
    <row r="409" spans="1:51" s="1" customFormat="1" ht="50" customHeight="1">
      <c r="A409" s="9">
        <v>2021</v>
      </c>
      <c r="B409" s="5" t="s">
        <v>993</v>
      </c>
      <c r="C409" s="5" t="s">
        <v>2782</v>
      </c>
      <c r="D409" s="5" t="s">
        <v>1099</v>
      </c>
      <c r="E409" s="5" t="s">
        <v>2836</v>
      </c>
      <c r="F409" s="5" t="s">
        <v>2578</v>
      </c>
      <c r="G409" s="5" t="s">
        <v>1455</v>
      </c>
      <c r="H409" s="29" t="s">
        <v>2771</v>
      </c>
      <c r="I409" s="5">
        <v>1</v>
      </c>
      <c r="J409" s="4">
        <v>1</v>
      </c>
      <c r="K409" s="5" t="s">
        <v>55</v>
      </c>
      <c r="L409" s="5" t="s">
        <v>2773</v>
      </c>
      <c r="M409" s="4">
        <v>7</v>
      </c>
      <c r="N409" s="5" t="s">
        <v>1817</v>
      </c>
      <c r="O409" s="5" t="s">
        <v>541</v>
      </c>
      <c r="P409" s="5" t="s">
        <v>197</v>
      </c>
      <c r="Q409" s="6">
        <v>119</v>
      </c>
      <c r="R409" s="6">
        <v>29</v>
      </c>
      <c r="S409" s="6">
        <v>0</v>
      </c>
      <c r="T409" s="6">
        <v>49</v>
      </c>
      <c r="U409" s="6">
        <v>49</v>
      </c>
      <c r="V409" s="6">
        <v>127</v>
      </c>
      <c r="W409" s="6">
        <v>29</v>
      </c>
      <c r="X409" s="6">
        <v>0</v>
      </c>
      <c r="Y409" s="6">
        <v>49</v>
      </c>
      <c r="Z409" s="6">
        <v>49</v>
      </c>
      <c r="AA409" s="6">
        <v>127</v>
      </c>
      <c r="AB409" s="21">
        <f t="shared" si="44"/>
        <v>1</v>
      </c>
      <c r="AC409" s="23">
        <f t="shared" si="41"/>
        <v>1</v>
      </c>
      <c r="AD409" s="34">
        <v>1</v>
      </c>
      <c r="AE409" s="34">
        <v>100</v>
      </c>
      <c r="AF409" s="35" t="str">
        <f>REPT("|",Tabla13[[#This Row],[Columna2]])</f>
        <v>||||||||||||||||||||||||||||||||||||||||||||||||||||||||||||||||||||||||||||||||||||||||||||||||||||</v>
      </c>
      <c r="AG409" s="24" t="str">
        <f t="shared" si="42"/>
        <v>85% a 100%</v>
      </c>
      <c r="AH409" s="26" t="str">
        <f t="shared" si="43"/>
        <v>086000083000183</v>
      </c>
      <c r="AI409" s="6">
        <v>265118.43</v>
      </c>
      <c r="AJ409" s="6">
        <v>265118.43</v>
      </c>
      <c r="AK409" s="21">
        <f t="shared" si="46"/>
        <v>1</v>
      </c>
      <c r="AL409" s="33">
        <v>1</v>
      </c>
      <c r="AM409" s="33">
        <f>+Tabla13[[#This Row],[Columna3]]*$AZ$4</f>
        <v>100</v>
      </c>
      <c r="AN409" s="36" t="str">
        <f>REPT("|",Tabla13[[#This Row],[Columna4]])</f>
        <v>||||||||||||||||||||||||||||||||||||||||||||||||||||||||||||||||||||||||||||||||||||||||||||||||||||</v>
      </c>
      <c r="AO409" s="26" t="str">
        <f t="shared" si="45"/>
        <v>85% a 100%</v>
      </c>
      <c r="AP409" s="6">
        <v>265118.43</v>
      </c>
      <c r="AQ409" s="6">
        <v>265118.43</v>
      </c>
      <c r="AR409" s="5" t="s">
        <v>50</v>
      </c>
      <c r="AS409" s="5" t="s">
        <v>2283</v>
      </c>
      <c r="AT409" s="5" t="s">
        <v>2543</v>
      </c>
      <c r="AU409" s="5" t="s">
        <v>54</v>
      </c>
      <c r="AV409" s="5" t="s">
        <v>1154</v>
      </c>
      <c r="AW409" s="5" t="s">
        <v>1293</v>
      </c>
      <c r="AX409" s="7">
        <v>44592.657997685201</v>
      </c>
      <c r="AY409" s="10"/>
    </row>
    <row r="410" spans="1:51" s="1" customFormat="1" ht="50" customHeight="1">
      <c r="A410" s="9">
        <v>2021</v>
      </c>
      <c r="B410" s="5" t="s">
        <v>993</v>
      </c>
      <c r="C410" s="5" t="s">
        <v>2782</v>
      </c>
      <c r="D410" s="5" t="s">
        <v>1099</v>
      </c>
      <c r="E410" s="5" t="s">
        <v>2836</v>
      </c>
      <c r="F410" s="5" t="s">
        <v>836</v>
      </c>
      <c r="G410" s="5" t="s">
        <v>2109</v>
      </c>
      <c r="H410" s="29" t="s">
        <v>2771</v>
      </c>
      <c r="I410" s="5">
        <v>1</v>
      </c>
      <c r="J410" s="4">
        <v>1</v>
      </c>
      <c r="K410" s="5" t="s">
        <v>55</v>
      </c>
      <c r="L410" s="5" t="s">
        <v>2773</v>
      </c>
      <c r="M410" s="4">
        <v>7</v>
      </c>
      <c r="N410" s="5" t="s">
        <v>1817</v>
      </c>
      <c r="O410" s="5" t="s">
        <v>2301</v>
      </c>
      <c r="P410" s="5" t="s">
        <v>197</v>
      </c>
      <c r="Q410" s="6">
        <v>0</v>
      </c>
      <c r="R410" s="6">
        <v>0</v>
      </c>
      <c r="S410" s="6">
        <v>2</v>
      </c>
      <c r="T410" s="6">
        <v>2</v>
      </c>
      <c r="U410" s="6">
        <v>2</v>
      </c>
      <c r="V410" s="6">
        <v>6</v>
      </c>
      <c r="W410" s="6">
        <v>0</v>
      </c>
      <c r="X410" s="6">
        <v>2</v>
      </c>
      <c r="Y410" s="6">
        <v>2</v>
      </c>
      <c r="Z410" s="6">
        <v>2</v>
      </c>
      <c r="AA410" s="6">
        <v>6</v>
      </c>
      <c r="AB410" s="21">
        <f t="shared" si="44"/>
        <v>1</v>
      </c>
      <c r="AC410" s="23">
        <f t="shared" si="41"/>
        <v>1</v>
      </c>
      <c r="AD410" s="34">
        <v>1</v>
      </c>
      <c r="AE410" s="34">
        <v>100</v>
      </c>
      <c r="AF410" s="35" t="str">
        <f>REPT("|",Tabla13[[#This Row],[Columna2]])</f>
        <v>||||||||||||||||||||||||||||||||||||||||||||||||||||||||||||||||||||||||||||||||||||||||||||||||||||</v>
      </c>
      <c r="AG410" s="24" t="str">
        <f t="shared" si="42"/>
        <v>85% a 100%</v>
      </c>
      <c r="AH410" s="26" t="str">
        <f t="shared" si="43"/>
        <v>086000083000184</v>
      </c>
      <c r="AI410" s="6">
        <v>124421.67</v>
      </c>
      <c r="AJ410" s="6">
        <v>124403.17</v>
      </c>
      <c r="AK410" s="21">
        <f t="shared" si="46"/>
        <v>0.9998513120744964</v>
      </c>
      <c r="AL410" s="33">
        <v>0.9998513120744964</v>
      </c>
      <c r="AM410" s="33">
        <f>+Tabla13[[#This Row],[Columna3]]*$AZ$4</f>
        <v>99.985131207449641</v>
      </c>
      <c r="AN410" s="36" t="str">
        <f>REPT("|",Tabla13[[#This Row],[Columna4]])</f>
        <v>|||||||||||||||||||||||||||||||||||||||||||||||||||||||||||||||||||||||||||||||||||||||||||||||||||</v>
      </c>
      <c r="AO410" s="26" t="str">
        <f t="shared" si="45"/>
        <v>85% a 100%</v>
      </c>
      <c r="AP410" s="6">
        <v>124421.67000000001</v>
      </c>
      <c r="AQ410" s="6">
        <v>124403.17</v>
      </c>
      <c r="AR410" s="5" t="s">
        <v>1818</v>
      </c>
      <c r="AS410" s="5" t="s">
        <v>492</v>
      </c>
      <c r="AT410" s="5" t="s">
        <v>2464</v>
      </c>
      <c r="AU410" s="5" t="s">
        <v>564</v>
      </c>
      <c r="AV410" s="5" t="s">
        <v>1154</v>
      </c>
      <c r="AW410" s="5" t="s">
        <v>1293</v>
      </c>
      <c r="AX410" s="7">
        <v>44592.658483796302</v>
      </c>
      <c r="AY410" s="11">
        <v>44581.490995370397</v>
      </c>
    </row>
    <row r="411" spans="1:51" s="1" customFormat="1" ht="50" customHeight="1">
      <c r="A411" s="9">
        <v>2021</v>
      </c>
      <c r="B411" s="5" t="s">
        <v>1110</v>
      </c>
      <c r="C411" s="5" t="s">
        <v>2783</v>
      </c>
      <c r="D411" s="5" t="s">
        <v>756</v>
      </c>
      <c r="E411" s="5" t="s">
        <v>2827</v>
      </c>
      <c r="F411" s="5" t="s">
        <v>2219</v>
      </c>
      <c r="G411" s="5" t="s">
        <v>739</v>
      </c>
      <c r="H411" s="29" t="s">
        <v>2770</v>
      </c>
      <c r="I411" s="5">
        <v>3</v>
      </c>
      <c r="J411" s="4">
        <v>7</v>
      </c>
      <c r="K411" s="5" t="s">
        <v>2274</v>
      </c>
      <c r="L411" s="5" t="s">
        <v>2776</v>
      </c>
      <c r="M411" s="4">
        <v>14</v>
      </c>
      <c r="N411" s="5" t="s">
        <v>2573</v>
      </c>
      <c r="O411" s="5" t="s">
        <v>218</v>
      </c>
      <c r="P411" s="5" t="s">
        <v>488</v>
      </c>
      <c r="Q411" s="6">
        <v>96</v>
      </c>
      <c r="R411" s="6">
        <v>0.21</v>
      </c>
      <c r="S411" s="6">
        <v>0.26</v>
      </c>
      <c r="T411" s="6">
        <v>0.25</v>
      </c>
      <c r="U411" s="6">
        <v>0.28000000000000003</v>
      </c>
      <c r="V411" s="6">
        <v>1</v>
      </c>
      <c r="W411" s="6">
        <v>0.22</v>
      </c>
      <c r="X411" s="6">
        <v>0.21</v>
      </c>
      <c r="Y411" s="6">
        <v>0.24</v>
      </c>
      <c r="Z411" s="6">
        <v>0.33</v>
      </c>
      <c r="AA411" s="6">
        <v>1</v>
      </c>
      <c r="AB411" s="21">
        <f t="shared" si="44"/>
        <v>1</v>
      </c>
      <c r="AC411" s="23">
        <f t="shared" si="41"/>
        <v>1</v>
      </c>
      <c r="AD411" s="34">
        <v>1</v>
      </c>
      <c r="AE411" s="34">
        <v>100</v>
      </c>
      <c r="AF411" s="35" t="str">
        <f>REPT("|",Tabla13[[#This Row],[Columna2]])</f>
        <v>||||||||||||||||||||||||||||||||||||||||||||||||||||||||||||||||||||||||||||||||||||||||||||||||||||</v>
      </c>
      <c r="AG411" s="24" t="str">
        <f t="shared" si="42"/>
        <v>85% a 100%</v>
      </c>
      <c r="AH411" s="26" t="str">
        <f t="shared" si="43"/>
        <v>176000058000101</v>
      </c>
      <c r="AI411" s="6">
        <v>3212431.35</v>
      </c>
      <c r="AJ411" s="6">
        <v>3177046.79</v>
      </c>
      <c r="AK411" s="21">
        <f t="shared" si="46"/>
        <v>0.98898511558854008</v>
      </c>
      <c r="AL411" s="33">
        <v>0.98898511558854008</v>
      </c>
      <c r="AM411" s="33">
        <f>+Tabla13[[#This Row],[Columna3]]*$AZ$4</f>
        <v>98.898511558854011</v>
      </c>
      <c r="AN411" s="36" t="str">
        <f>REPT("|",Tabla13[[#This Row],[Columna4]])</f>
        <v>||||||||||||||||||||||||||||||||||||||||||||||||||||||||||||||||||||||||||||||||||||||||||||||||||</v>
      </c>
      <c r="AO411" s="26" t="str">
        <f t="shared" si="45"/>
        <v>85% a 100%</v>
      </c>
      <c r="AP411" s="6">
        <v>3212431.3499999996</v>
      </c>
      <c r="AQ411" s="6">
        <v>3177046.7899999996</v>
      </c>
      <c r="AR411" s="5" t="s">
        <v>559</v>
      </c>
      <c r="AS411" s="5" t="s">
        <v>446</v>
      </c>
      <c r="AT411" s="5" t="s">
        <v>2566</v>
      </c>
      <c r="AU411" s="5" t="s">
        <v>163</v>
      </c>
      <c r="AV411" s="5" t="s">
        <v>1804</v>
      </c>
      <c r="AW411" s="5" t="s">
        <v>657</v>
      </c>
      <c r="AX411" s="7">
        <v>44592.6688194444</v>
      </c>
      <c r="AY411" s="11">
        <v>44592.667418981502</v>
      </c>
    </row>
    <row r="412" spans="1:51" s="1" customFormat="1" ht="50" customHeight="1">
      <c r="A412" s="9">
        <v>2021</v>
      </c>
      <c r="B412" s="5" t="s">
        <v>304</v>
      </c>
      <c r="C412" s="5" t="s">
        <v>2780</v>
      </c>
      <c r="D412" s="5" t="s">
        <v>666</v>
      </c>
      <c r="E412" s="5" t="s">
        <v>2824</v>
      </c>
      <c r="F412" s="5" t="s">
        <v>1884</v>
      </c>
      <c r="G412" s="5" t="s">
        <v>2351</v>
      </c>
      <c r="H412" s="29" t="s">
        <v>2771</v>
      </c>
      <c r="I412" s="5">
        <v>2</v>
      </c>
      <c r="J412" s="4">
        <v>5</v>
      </c>
      <c r="K412" s="5" t="s">
        <v>2602</v>
      </c>
      <c r="L412" s="5" t="s">
        <v>2773</v>
      </c>
      <c r="M412" s="4">
        <v>8</v>
      </c>
      <c r="N412" s="5" t="s">
        <v>828</v>
      </c>
      <c r="O412" s="5" t="s">
        <v>1333</v>
      </c>
      <c r="P412" s="5" t="s">
        <v>2495</v>
      </c>
      <c r="Q412" s="6">
        <v>0</v>
      </c>
      <c r="R412" s="6">
        <v>0</v>
      </c>
      <c r="S412" s="6">
        <v>0</v>
      </c>
      <c r="T412" s="6">
        <v>0</v>
      </c>
      <c r="U412" s="6">
        <v>0</v>
      </c>
      <c r="V412" s="6">
        <v>0</v>
      </c>
      <c r="W412" s="6">
        <v>0</v>
      </c>
      <c r="X412" s="6">
        <v>0</v>
      </c>
      <c r="Y412" s="6">
        <v>0</v>
      </c>
      <c r="Z412" s="6">
        <v>0</v>
      </c>
      <c r="AA412" s="6">
        <v>0</v>
      </c>
      <c r="AB412" s="21" t="str">
        <f>IF(ISERROR(AA412/V412),"-",(AA412/V412))</f>
        <v>-</v>
      </c>
      <c r="AC412" s="74" t="s">
        <v>93</v>
      </c>
      <c r="AD412" s="75" t="e">
        <v>#DIV/0!</v>
      </c>
      <c r="AE412" s="75" t="e">
        <v>#DIV/0!</v>
      </c>
      <c r="AF412" s="74" t="s">
        <v>93</v>
      </c>
      <c r="AG412" s="24" t="e">
        <v>#DIV/0!</v>
      </c>
      <c r="AH412" s="26" t="s">
        <v>2825</v>
      </c>
      <c r="AI412" s="6">
        <v>43651.13</v>
      </c>
      <c r="AJ412" s="6">
        <v>43553.64</v>
      </c>
      <c r="AK412" s="21">
        <v>0.99776660993655841</v>
      </c>
      <c r="AL412" s="33">
        <v>0.99776660993655841</v>
      </c>
      <c r="AM412" s="33">
        <f>+Tabla13[[#This Row],[Columna3]]*$AZ$4</f>
        <v>99.776660993655838</v>
      </c>
      <c r="AN412" s="36" t="str">
        <f>REPT("|",Tabla13[[#This Row],[Columna4]])</f>
        <v>|||||||||||||||||||||||||||||||||||||||||||||||||||||||||||||||||||||||||||||||||||||||||||||||||||</v>
      </c>
      <c r="AO412" s="26" t="s">
        <v>2826</v>
      </c>
      <c r="AP412" s="6">
        <v>43651.13</v>
      </c>
      <c r="AQ412" s="6">
        <v>43553.64</v>
      </c>
      <c r="AR412" s="5" t="s">
        <v>2137</v>
      </c>
      <c r="AS412" s="5" t="s">
        <v>1019</v>
      </c>
      <c r="AT412" s="5" t="s">
        <v>1875</v>
      </c>
      <c r="AU412" s="5" t="s">
        <v>150</v>
      </c>
      <c r="AV412" s="5" t="s">
        <v>1686</v>
      </c>
      <c r="AW412" s="5" t="s">
        <v>2648</v>
      </c>
      <c r="AX412" s="7">
        <v>44586.635914351798</v>
      </c>
      <c r="AY412" s="10"/>
    </row>
    <row r="413" spans="1:51" s="1" customFormat="1" ht="50" customHeight="1">
      <c r="A413" s="9">
        <v>2021</v>
      </c>
      <c r="B413" s="5" t="s">
        <v>1048</v>
      </c>
      <c r="C413" s="5" t="s">
        <v>2777</v>
      </c>
      <c r="D413" s="5" t="s">
        <v>1063</v>
      </c>
      <c r="E413" s="5" t="s">
        <v>2827</v>
      </c>
      <c r="F413" s="5" t="s">
        <v>1318</v>
      </c>
      <c r="G413" s="5" t="s">
        <v>2094</v>
      </c>
      <c r="H413" s="29" t="s">
        <v>2771</v>
      </c>
      <c r="I413" s="5">
        <v>1</v>
      </c>
      <c r="J413" s="4">
        <v>1</v>
      </c>
      <c r="K413" s="5" t="s">
        <v>55</v>
      </c>
      <c r="L413" s="5" t="s">
        <v>2773</v>
      </c>
      <c r="M413" s="4">
        <v>8</v>
      </c>
      <c r="N413" s="5" t="s">
        <v>828</v>
      </c>
      <c r="O413" s="5" t="s">
        <v>89</v>
      </c>
      <c r="P413" s="5" t="s">
        <v>1020</v>
      </c>
      <c r="Q413" s="6">
        <v>0</v>
      </c>
      <c r="R413" s="6">
        <v>0</v>
      </c>
      <c r="S413" s="6">
        <v>0</v>
      </c>
      <c r="T413" s="6">
        <v>0</v>
      </c>
      <c r="U413" s="6">
        <v>0</v>
      </c>
      <c r="V413" s="6">
        <v>0</v>
      </c>
      <c r="W413" s="6">
        <v>0</v>
      </c>
      <c r="X413" s="6">
        <v>0</v>
      </c>
      <c r="Y413" s="6">
        <v>0</v>
      </c>
      <c r="Z413" s="6">
        <v>0</v>
      </c>
      <c r="AA413" s="6">
        <v>0</v>
      </c>
      <c r="AB413" s="21" t="str">
        <f t="shared" ref="AB413:AB417" si="47">IF(ISERROR(AA413/V413),"-",(AA413/V413))</f>
        <v>-</v>
      </c>
      <c r="AC413" s="74" t="s">
        <v>93</v>
      </c>
      <c r="AD413" s="75" t="e">
        <v>#DIV/0!</v>
      </c>
      <c r="AE413" s="75" t="e">
        <v>#DIV/0!</v>
      </c>
      <c r="AF413" s="74" t="s">
        <v>93</v>
      </c>
      <c r="AG413" s="24" t="e">
        <v>#DIV/0!</v>
      </c>
      <c r="AH413" s="26" t="s">
        <v>2828</v>
      </c>
      <c r="AI413" s="6">
        <v>6966513.4900000002</v>
      </c>
      <c r="AJ413" s="6">
        <v>6791935.5300000003</v>
      </c>
      <c r="AK413" s="21">
        <v>0.97494041169221934</v>
      </c>
      <c r="AL413" s="33">
        <v>0.97494041169221934</v>
      </c>
      <c r="AM413" s="33">
        <f>+Tabla13[[#This Row],[Columna3]]*$AZ$4</f>
        <v>97.49404116922193</v>
      </c>
      <c r="AN413" s="36" t="str">
        <f>REPT("|",Tabla13[[#This Row],[Columna4]])</f>
        <v>|||||||||||||||||||||||||||||||||||||||||||||||||||||||||||||||||||||||||||||||||||||||||||||||||</v>
      </c>
      <c r="AO413" s="26" t="s">
        <v>2826</v>
      </c>
      <c r="AP413" s="6">
        <v>6966513.4900000012</v>
      </c>
      <c r="AQ413" s="6">
        <v>6791935.5300000003</v>
      </c>
      <c r="AR413" s="5" t="s">
        <v>1837</v>
      </c>
      <c r="AS413" s="5" t="s">
        <v>1911</v>
      </c>
      <c r="AT413" s="5" t="s">
        <v>2254</v>
      </c>
      <c r="AU413" s="5" t="s">
        <v>2145</v>
      </c>
      <c r="AV413" s="5" t="s">
        <v>2246</v>
      </c>
      <c r="AW413" s="5" t="s">
        <v>2246</v>
      </c>
      <c r="AX413" s="7">
        <v>44589.548437500001</v>
      </c>
      <c r="AY413" s="10"/>
    </row>
    <row r="414" spans="1:51" s="1" customFormat="1" ht="50" customHeight="1">
      <c r="A414" s="9">
        <v>2021</v>
      </c>
      <c r="B414" s="5" t="s">
        <v>635</v>
      </c>
      <c r="C414" s="5" t="s">
        <v>2782</v>
      </c>
      <c r="D414" s="5" t="s">
        <v>76</v>
      </c>
      <c r="E414" s="5" t="s">
        <v>2829</v>
      </c>
      <c r="F414" s="5" t="s">
        <v>1117</v>
      </c>
      <c r="G414" s="5" t="s">
        <v>1521</v>
      </c>
      <c r="H414" s="29" t="s">
        <v>2771</v>
      </c>
      <c r="I414" s="5">
        <v>1</v>
      </c>
      <c r="J414" s="4">
        <v>1</v>
      </c>
      <c r="K414" s="5" t="s">
        <v>55</v>
      </c>
      <c r="L414" s="5" t="s">
        <v>2773</v>
      </c>
      <c r="M414" s="4">
        <v>5</v>
      </c>
      <c r="N414" s="5" t="s">
        <v>1388</v>
      </c>
      <c r="O414" s="5" t="s">
        <v>1564</v>
      </c>
      <c r="P414" s="5" t="s">
        <v>314</v>
      </c>
      <c r="Q414" s="6">
        <v>100</v>
      </c>
      <c r="R414" s="6">
        <v>0</v>
      </c>
      <c r="S414" s="6">
        <v>0</v>
      </c>
      <c r="T414" s="6">
        <v>0</v>
      </c>
      <c r="U414" s="6">
        <v>0</v>
      </c>
      <c r="V414" s="6">
        <v>0</v>
      </c>
      <c r="W414" s="6">
        <v>0</v>
      </c>
      <c r="X414" s="6">
        <v>0</v>
      </c>
      <c r="Y414" s="6">
        <v>0</v>
      </c>
      <c r="Z414" s="6">
        <v>0</v>
      </c>
      <c r="AA414" s="6">
        <v>0</v>
      </c>
      <c r="AB414" s="21" t="str">
        <f t="shared" si="47"/>
        <v>-</v>
      </c>
      <c r="AC414" s="74" t="s">
        <v>93</v>
      </c>
      <c r="AD414" s="75" t="e">
        <v>#DIV/0!</v>
      </c>
      <c r="AE414" s="75" t="e">
        <v>#DIV/0!</v>
      </c>
      <c r="AF414" s="74" t="s">
        <v>93</v>
      </c>
      <c r="AG414" s="24" t="e">
        <v>#DIV/0!</v>
      </c>
      <c r="AH414" s="26" t="s">
        <v>2830</v>
      </c>
      <c r="AI414" s="6">
        <v>9362678.9700000007</v>
      </c>
      <c r="AJ414" s="6">
        <v>0</v>
      </c>
      <c r="AK414" s="21">
        <v>0</v>
      </c>
      <c r="AL414" s="33">
        <v>0</v>
      </c>
      <c r="AM414" s="33">
        <f>+Tabla13[[#This Row],[Columna3]]*$AZ$4</f>
        <v>0</v>
      </c>
      <c r="AN414" s="36" t="str">
        <f>REPT("|",Tabla13[[#This Row],[Columna4]])</f>
        <v/>
      </c>
      <c r="AO414" s="26" t="s">
        <v>2831</v>
      </c>
      <c r="AP414" s="6">
        <v>0</v>
      </c>
      <c r="AQ414" s="6">
        <v>0</v>
      </c>
      <c r="AR414" s="5" t="s">
        <v>912</v>
      </c>
      <c r="AS414" s="5" t="s">
        <v>1443</v>
      </c>
      <c r="AT414" s="5" t="s">
        <v>1443</v>
      </c>
      <c r="AU414" s="5" t="s">
        <v>1443</v>
      </c>
      <c r="AV414" s="5" t="s">
        <v>1868</v>
      </c>
      <c r="AW414" s="5" t="s">
        <v>1574</v>
      </c>
      <c r="AX414" s="7">
        <v>44592.820381944402</v>
      </c>
      <c r="AY414" s="10"/>
    </row>
    <row r="415" spans="1:51" s="1" customFormat="1" ht="50" customHeight="1">
      <c r="A415" s="9">
        <v>2021</v>
      </c>
      <c r="B415" s="5" t="s">
        <v>635</v>
      </c>
      <c r="C415" s="5" t="s">
        <v>2782</v>
      </c>
      <c r="D415" s="5" t="s">
        <v>76</v>
      </c>
      <c r="E415" s="5" t="s">
        <v>2829</v>
      </c>
      <c r="F415" s="5" t="s">
        <v>1631</v>
      </c>
      <c r="G415" s="5" t="s">
        <v>289</v>
      </c>
      <c r="H415" s="29" t="s">
        <v>2771</v>
      </c>
      <c r="I415" s="5">
        <v>1</v>
      </c>
      <c r="J415" s="4">
        <v>1</v>
      </c>
      <c r="K415" s="5" t="s">
        <v>55</v>
      </c>
      <c r="L415" s="5" t="s">
        <v>2773</v>
      </c>
      <c r="M415" s="4">
        <v>5</v>
      </c>
      <c r="N415" s="5" t="s">
        <v>1388</v>
      </c>
      <c r="O415" s="5" t="s">
        <v>772</v>
      </c>
      <c r="P415" s="5" t="s">
        <v>314</v>
      </c>
      <c r="Q415" s="6">
        <v>100</v>
      </c>
      <c r="R415" s="6">
        <v>0</v>
      </c>
      <c r="S415" s="6">
        <v>0</v>
      </c>
      <c r="T415" s="6">
        <v>0</v>
      </c>
      <c r="U415" s="6">
        <v>0</v>
      </c>
      <c r="V415" s="6">
        <v>0</v>
      </c>
      <c r="W415" s="6">
        <v>0</v>
      </c>
      <c r="X415" s="6">
        <v>0</v>
      </c>
      <c r="Y415" s="6">
        <v>0</v>
      </c>
      <c r="Z415" s="6">
        <v>0</v>
      </c>
      <c r="AA415" s="6">
        <v>0</v>
      </c>
      <c r="AB415" s="21" t="str">
        <f t="shared" si="47"/>
        <v>-</v>
      </c>
      <c r="AC415" s="74" t="s">
        <v>93</v>
      </c>
      <c r="AD415" s="75" t="e">
        <v>#DIV/0!</v>
      </c>
      <c r="AE415" s="75" t="e">
        <v>#DIV/0!</v>
      </c>
      <c r="AF415" s="74" t="s">
        <v>93</v>
      </c>
      <c r="AG415" s="24" t="e">
        <v>#DIV/0!</v>
      </c>
      <c r="AH415" s="26" t="s">
        <v>2832</v>
      </c>
      <c r="AI415" s="6">
        <v>9362678.9700000007</v>
      </c>
      <c r="AJ415" s="6">
        <v>0</v>
      </c>
      <c r="AK415" s="21">
        <v>0</v>
      </c>
      <c r="AL415" s="33">
        <v>0</v>
      </c>
      <c r="AM415" s="33">
        <f>+Tabla13[[#This Row],[Columna3]]*$AZ$4</f>
        <v>0</v>
      </c>
      <c r="AN415" s="36" t="str">
        <f>REPT("|",Tabla13[[#This Row],[Columna4]])</f>
        <v/>
      </c>
      <c r="AO415" s="26" t="s">
        <v>2831</v>
      </c>
      <c r="AP415" s="6">
        <v>0</v>
      </c>
      <c r="AQ415" s="6">
        <v>0</v>
      </c>
      <c r="AR415" s="5" t="s">
        <v>912</v>
      </c>
      <c r="AS415" s="5" t="s">
        <v>1443</v>
      </c>
      <c r="AT415" s="5" t="s">
        <v>1443</v>
      </c>
      <c r="AU415" s="5" t="s">
        <v>1443</v>
      </c>
      <c r="AV415" s="5" t="s">
        <v>1868</v>
      </c>
      <c r="AW415" s="5" t="s">
        <v>1574</v>
      </c>
      <c r="AX415" s="7">
        <v>44592.824097222197</v>
      </c>
      <c r="AY415" s="10"/>
    </row>
    <row r="416" spans="1:51" s="1" customFormat="1" ht="50" customHeight="1">
      <c r="A416" s="9">
        <v>2021</v>
      </c>
      <c r="B416" s="5" t="s">
        <v>2546</v>
      </c>
      <c r="C416" s="5" t="s">
        <v>2782</v>
      </c>
      <c r="D416" s="5" t="s">
        <v>464</v>
      </c>
      <c r="E416" s="5" t="s">
        <v>2827</v>
      </c>
      <c r="F416" s="5" t="s">
        <v>2429</v>
      </c>
      <c r="G416" s="5" t="s">
        <v>1045</v>
      </c>
      <c r="H416" s="29" t="s">
        <v>2771</v>
      </c>
      <c r="I416" s="5">
        <v>2</v>
      </c>
      <c r="J416" s="4">
        <v>4</v>
      </c>
      <c r="K416" s="5" t="s">
        <v>108</v>
      </c>
      <c r="L416" s="5" t="s">
        <v>2772</v>
      </c>
      <c r="M416" s="4">
        <v>4</v>
      </c>
      <c r="N416" s="5" t="s">
        <v>1840</v>
      </c>
      <c r="O416" s="5" t="s">
        <v>89</v>
      </c>
      <c r="P416" s="5" t="s">
        <v>1020</v>
      </c>
      <c r="Q416" s="6">
        <v>0</v>
      </c>
      <c r="R416" s="6">
        <v>0</v>
      </c>
      <c r="S416" s="6">
        <v>0</v>
      </c>
      <c r="T416" s="6">
        <v>0</v>
      </c>
      <c r="U416" s="6">
        <v>0</v>
      </c>
      <c r="V416" s="6">
        <v>0</v>
      </c>
      <c r="W416" s="6">
        <v>0</v>
      </c>
      <c r="X416" s="6">
        <v>0</v>
      </c>
      <c r="Y416" s="6">
        <v>0</v>
      </c>
      <c r="Z416" s="6">
        <v>0</v>
      </c>
      <c r="AA416" s="6">
        <v>0</v>
      </c>
      <c r="AB416" s="21" t="str">
        <f t="shared" si="47"/>
        <v>-</v>
      </c>
      <c r="AC416" s="74" t="s">
        <v>93</v>
      </c>
      <c r="AD416" s="75" t="e">
        <v>#DIV/0!</v>
      </c>
      <c r="AE416" s="75" t="e">
        <v>#DIV/0!</v>
      </c>
      <c r="AF416" s="74" t="s">
        <v>93</v>
      </c>
      <c r="AG416" s="24" t="e">
        <v>#DIV/0!</v>
      </c>
      <c r="AH416" s="26" t="s">
        <v>2833</v>
      </c>
      <c r="AI416" s="6">
        <v>3733.33</v>
      </c>
      <c r="AJ416" s="6">
        <v>3733.33</v>
      </c>
      <c r="AK416" s="21">
        <v>1</v>
      </c>
      <c r="AL416" s="33">
        <v>1</v>
      </c>
      <c r="AM416" s="33">
        <f>+Tabla13[[#This Row],[Columna3]]*$AZ$4</f>
        <v>100</v>
      </c>
      <c r="AN416" s="36" t="str">
        <f>REPT("|",Tabla13[[#This Row],[Columna4]])</f>
        <v>||||||||||||||||||||||||||||||||||||||||||||||||||||||||||||||||||||||||||||||||||||||||||||||||||||</v>
      </c>
      <c r="AO416" s="26" t="s">
        <v>2826</v>
      </c>
      <c r="AP416" s="6">
        <v>3733.33</v>
      </c>
      <c r="AQ416" s="6">
        <v>3733.33</v>
      </c>
      <c r="AR416" s="5" t="s">
        <v>636</v>
      </c>
      <c r="AS416" s="5" t="s">
        <v>636</v>
      </c>
      <c r="AT416" s="5" t="s">
        <v>636</v>
      </c>
      <c r="AU416" s="5" t="s">
        <v>1397</v>
      </c>
      <c r="AV416" s="5" t="s">
        <v>2565</v>
      </c>
      <c r="AW416" s="5" t="s">
        <v>1216</v>
      </c>
      <c r="AX416" s="7">
        <v>44586.385381944398</v>
      </c>
      <c r="AY416" s="10"/>
    </row>
    <row r="417" spans="1:53" s="1" customFormat="1" ht="50" customHeight="1">
      <c r="A417" s="45">
        <v>2021</v>
      </c>
      <c r="B417" s="43" t="s">
        <v>2766</v>
      </c>
      <c r="C417" s="44" t="s">
        <v>2782</v>
      </c>
      <c r="D417" s="45" t="s">
        <v>2759</v>
      </c>
      <c r="E417" s="45" t="s">
        <v>2827</v>
      </c>
      <c r="F417" s="45" t="s">
        <v>2219</v>
      </c>
      <c r="G417" s="5" t="s">
        <v>739</v>
      </c>
      <c r="H417" s="29" t="s">
        <v>2770</v>
      </c>
      <c r="I417" s="5">
        <v>3</v>
      </c>
      <c r="J417" s="45">
        <v>7</v>
      </c>
      <c r="K417" s="45" t="s">
        <v>2760</v>
      </c>
      <c r="L417" s="5" t="s">
        <v>2776</v>
      </c>
      <c r="M417" s="45">
        <v>14</v>
      </c>
      <c r="N417" s="5" t="s">
        <v>2573</v>
      </c>
      <c r="O417" s="45" t="s">
        <v>2762</v>
      </c>
      <c r="P417" s="45" t="s">
        <v>227</v>
      </c>
      <c r="Q417" s="45" t="s">
        <v>815</v>
      </c>
      <c r="R417" s="45" t="s">
        <v>815</v>
      </c>
      <c r="S417" s="45" t="s">
        <v>815</v>
      </c>
      <c r="T417" s="45" t="s">
        <v>815</v>
      </c>
      <c r="U417" s="45">
        <v>9</v>
      </c>
      <c r="V417" s="45">
        <v>9</v>
      </c>
      <c r="W417" s="45" t="s">
        <v>815</v>
      </c>
      <c r="X417" s="45" t="s">
        <v>815</v>
      </c>
      <c r="Y417" s="45" t="s">
        <v>815</v>
      </c>
      <c r="Z417" s="45">
        <v>9</v>
      </c>
      <c r="AA417" s="45">
        <v>9</v>
      </c>
      <c r="AB417" s="21">
        <f t="shared" si="47"/>
        <v>1</v>
      </c>
      <c r="AC417" s="46">
        <f>IF(AB417&gt;=100%,1,AB417)</f>
        <v>1</v>
      </c>
      <c r="AD417" s="47">
        <v>1</v>
      </c>
      <c r="AE417" s="47">
        <v>100</v>
      </c>
      <c r="AF417" s="35" t="str">
        <f>REPT("|",Tabla13[[#This Row],[Columna2]])</f>
        <v>||||||||||||||||||||||||||||||||||||||||||||||||||||||||||||||||||||||||||||||||||||||||||||||||||||</v>
      </c>
      <c r="AG417" s="48" t="str">
        <f>IF(AB417&gt;=85%,"85% a 100%",IF(AND(AB417&gt;=70%,AB417&lt;85%),"70% a 84,99%","0% a 69,99%"))</f>
        <v>85% a 100%</v>
      </c>
      <c r="AH417" s="49" t="str">
        <f>CONCATENATE(B417,F417)</f>
        <v>179081944200101</v>
      </c>
      <c r="AI417" s="45">
        <v>117351.93</v>
      </c>
      <c r="AJ417" s="45">
        <v>104404.49</v>
      </c>
      <c r="AK417" s="21">
        <f t="shared" si="46"/>
        <v>0.88966998668023622</v>
      </c>
      <c r="AL417" s="33">
        <v>0.88966998668023622</v>
      </c>
      <c r="AM417" s="33">
        <f>+Tabla13[[#This Row],[Columna3]]*$AZ$4</f>
        <v>88.966998668023621</v>
      </c>
      <c r="AN417" s="36" t="str">
        <f>REPT("|",Tabla13[[#This Row],[Columna4]])</f>
        <v>||||||||||||||||||||||||||||||||||||||||||||||||||||||||||||||||||||||||||||||||||||||||</v>
      </c>
      <c r="AO417" s="49" t="str">
        <f t="shared" si="45"/>
        <v>85% a 100%</v>
      </c>
      <c r="AP417" s="50">
        <v>117351.93</v>
      </c>
      <c r="AQ417" s="50">
        <v>104404.48999999999</v>
      </c>
      <c r="AR417" s="45" t="s">
        <v>815</v>
      </c>
      <c r="AS417" s="45" t="s">
        <v>815</v>
      </c>
      <c r="AT417" s="45" t="s">
        <v>815</v>
      </c>
      <c r="AU417" s="45" t="s">
        <v>2763</v>
      </c>
      <c r="AV417" s="17" t="s">
        <v>2764</v>
      </c>
      <c r="AW417" s="17" t="s">
        <v>2765</v>
      </c>
      <c r="AX417" s="18">
        <v>44596</v>
      </c>
      <c r="AY417" s="19">
        <v>44596</v>
      </c>
    </row>
    <row r="418" spans="1:53" s="1" customFormat="1" ht="20.25" customHeight="1">
      <c r="A418" s="57"/>
      <c r="B418" s="58"/>
      <c r="C418" s="59"/>
      <c r="D418" s="60"/>
      <c r="E418" s="61"/>
      <c r="F418" s="60"/>
      <c r="G418" s="60"/>
      <c r="H418" s="60"/>
      <c r="I418" s="60"/>
      <c r="J418" s="57"/>
      <c r="K418" s="60"/>
      <c r="L418" s="60"/>
      <c r="M418" s="57"/>
      <c r="N418" s="60"/>
      <c r="O418" s="60"/>
      <c r="P418" s="60"/>
      <c r="Q418" s="62"/>
      <c r="R418" s="62"/>
      <c r="S418" s="62"/>
      <c r="T418" s="62"/>
      <c r="U418" s="62"/>
      <c r="V418" s="62"/>
      <c r="W418" s="62"/>
      <c r="X418" s="62"/>
      <c r="Y418" s="62"/>
      <c r="Z418" s="62"/>
      <c r="AA418" s="62"/>
      <c r="AB418" s="63"/>
      <c r="AC418" s="64"/>
      <c r="AD418" s="65"/>
      <c r="AE418" s="65"/>
      <c r="AF418" s="66"/>
      <c r="AG418" s="67"/>
      <c r="AH418" s="68"/>
      <c r="AI418" s="62">
        <f>SUM(AI4:AI417)</f>
        <v>11866680505.089993</v>
      </c>
      <c r="AJ418" s="62">
        <f>SUM(AJ4:AJ417)</f>
        <v>11124438967.599989</v>
      </c>
      <c r="AK418" s="63"/>
      <c r="AL418" s="41"/>
      <c r="AM418" s="40"/>
      <c r="AN418" s="69"/>
      <c r="AO418" s="68"/>
      <c r="AP418" s="62">
        <f>SUM(AP4:AP417)</f>
        <v>11866680505.089994</v>
      </c>
      <c r="AQ418" s="62">
        <f>SUM(AQ4:AQ417)</f>
        <v>11124438967.599991</v>
      </c>
      <c r="AR418" s="60"/>
      <c r="AS418" s="60"/>
      <c r="AT418" s="60"/>
      <c r="AU418" s="60"/>
      <c r="AV418" s="70"/>
      <c r="AW418" s="71"/>
      <c r="AX418" s="72"/>
      <c r="AY418" s="73"/>
    </row>
    <row r="419" spans="1:53" ht="19.5" customHeight="1">
      <c r="A419" s="51"/>
      <c r="B419" s="51"/>
      <c r="C419" s="51"/>
      <c r="D419" s="51"/>
      <c r="E419" s="51"/>
      <c r="F419" s="51"/>
      <c r="G419" s="51"/>
      <c r="H419" s="51"/>
      <c r="I419" s="51"/>
      <c r="J419" s="51"/>
      <c r="K419" s="51"/>
      <c r="L419" s="51"/>
      <c r="M419" s="51"/>
      <c r="N419" s="51"/>
      <c r="O419" s="51"/>
      <c r="P419" s="51"/>
      <c r="Q419" s="51"/>
      <c r="R419" s="51"/>
      <c r="S419" s="51"/>
      <c r="T419" s="51"/>
      <c r="U419" s="51"/>
      <c r="V419" s="51"/>
      <c r="W419" s="51"/>
      <c r="X419" s="51"/>
      <c r="Y419" s="51"/>
      <c r="Z419" s="51"/>
      <c r="AA419" s="51"/>
      <c r="AB419" s="53" t="s">
        <v>2850</v>
      </c>
      <c r="AC419" s="54"/>
      <c r="AD419" s="54"/>
      <c r="AE419" s="54"/>
      <c r="AF419" s="54"/>
      <c r="AG419" s="54"/>
      <c r="AH419" s="51"/>
      <c r="AI419" s="52"/>
      <c r="AJ419" s="56" t="s">
        <v>2851</v>
      </c>
      <c r="AK419" s="55"/>
      <c r="AL419" s="55"/>
      <c r="AM419" s="55"/>
      <c r="AN419" s="55"/>
      <c r="AO419" s="55"/>
      <c r="AP419" s="42"/>
      <c r="AQ419" s="42"/>
      <c r="AR419" s="51"/>
      <c r="AS419" s="51"/>
      <c r="AT419" s="51"/>
      <c r="AU419" s="51"/>
    </row>
    <row r="420" spans="1:53">
      <c r="AI420" s="3"/>
      <c r="AJ420" s="3"/>
      <c r="AK420" s="3"/>
      <c r="AL420" s="3"/>
      <c r="AM420" s="3"/>
      <c r="AN420" s="3"/>
      <c r="AO420" s="3"/>
      <c r="AP420" s="42"/>
      <c r="AQ420" s="42"/>
    </row>
    <row r="421" spans="1:53" ht="16.5" customHeight="1">
      <c r="A421" s="81" t="s">
        <v>2847</v>
      </c>
      <c r="B421" s="81"/>
      <c r="C421" s="81"/>
      <c r="D421" s="81"/>
      <c r="E421" s="81"/>
      <c r="F421" s="81"/>
      <c r="G421" s="81"/>
      <c r="H421" s="81"/>
      <c r="I421" s="81"/>
      <c r="J421" s="81"/>
      <c r="K421" s="81"/>
      <c r="L421" s="81"/>
      <c r="M421" s="81"/>
      <c r="N421" s="81"/>
      <c r="O421" s="81"/>
      <c r="P421" s="81"/>
      <c r="Q421" s="81"/>
      <c r="R421" s="81"/>
      <c r="S421" s="81"/>
      <c r="T421" s="81"/>
      <c r="U421" s="81"/>
      <c r="V421" s="81"/>
      <c r="W421" s="81"/>
      <c r="X421" s="81"/>
      <c r="Y421" s="81"/>
      <c r="Z421" s="81"/>
      <c r="AA421" s="81"/>
      <c r="AB421" s="81"/>
      <c r="AC421" s="81"/>
      <c r="AD421" s="81"/>
      <c r="AE421" s="81"/>
      <c r="AF421" s="81"/>
      <c r="AG421" s="81"/>
      <c r="AH421" s="81"/>
      <c r="AI421" s="81"/>
      <c r="AJ421" s="81"/>
      <c r="AK421" s="81"/>
      <c r="AL421" s="81"/>
      <c r="AM421" s="81"/>
      <c r="AN421" s="81"/>
      <c r="AO421" s="81"/>
      <c r="AP421" s="81"/>
      <c r="AQ421" s="81"/>
      <c r="AR421" s="81"/>
      <c r="AS421" s="81"/>
      <c r="AT421" s="81"/>
      <c r="AU421" s="81"/>
    </row>
    <row r="422" spans="1:53" ht="14">
      <c r="A422" s="81" t="s">
        <v>2848</v>
      </c>
      <c r="B422" s="82"/>
      <c r="C422" s="82"/>
      <c r="D422" s="82"/>
      <c r="E422" s="82"/>
      <c r="F422" s="82"/>
      <c r="G422" s="82"/>
      <c r="H422" s="82"/>
      <c r="I422" s="82"/>
      <c r="J422" s="82"/>
      <c r="K422" s="82"/>
      <c r="L422" s="82"/>
      <c r="M422" s="82"/>
      <c r="N422" s="82"/>
      <c r="O422" s="82"/>
      <c r="P422" s="82"/>
      <c r="Q422" s="82"/>
      <c r="R422" s="82"/>
      <c r="S422" s="82"/>
      <c r="T422" s="82"/>
      <c r="U422" s="82"/>
      <c r="V422" s="82"/>
      <c r="W422" s="82"/>
      <c r="X422" s="82"/>
      <c r="Y422" s="82"/>
      <c r="Z422" s="82"/>
      <c r="AA422" s="82"/>
      <c r="AB422" s="82"/>
      <c r="AC422" s="82"/>
      <c r="AD422" s="82"/>
      <c r="AE422" s="82"/>
      <c r="AF422" s="82"/>
      <c r="AG422" s="82"/>
      <c r="AH422" s="82"/>
      <c r="AI422" s="82"/>
      <c r="AJ422" s="82"/>
      <c r="AK422" s="82"/>
      <c r="AL422" s="82"/>
      <c r="AM422" s="82"/>
      <c r="AN422" s="82"/>
      <c r="AO422" s="82"/>
      <c r="AP422" s="82"/>
      <c r="AQ422" s="82"/>
      <c r="AR422" s="82"/>
      <c r="AS422" s="82"/>
      <c r="AT422" s="82"/>
      <c r="AU422" s="82"/>
    </row>
    <row r="424" spans="1:53" ht="15">
      <c r="A424" s="39" t="s">
        <v>2849</v>
      </c>
    </row>
    <row r="426" spans="1:53" ht="24.75" customHeight="1">
      <c r="A426" s="83" t="s">
        <v>2856</v>
      </c>
      <c r="B426" s="84"/>
      <c r="C426" s="84"/>
      <c r="D426" s="84"/>
      <c r="E426" s="84"/>
      <c r="F426" s="84"/>
      <c r="G426" s="84"/>
      <c r="H426" s="84"/>
      <c r="I426" s="84"/>
      <c r="J426" s="84"/>
      <c r="K426" s="84"/>
      <c r="L426" s="84"/>
      <c r="M426" s="84"/>
      <c r="N426" s="84"/>
      <c r="O426" s="84"/>
      <c r="P426" s="84"/>
      <c r="Q426" s="84"/>
      <c r="R426" s="84"/>
      <c r="S426" s="84"/>
      <c r="T426" s="84"/>
      <c r="U426" s="84"/>
      <c r="V426" s="84"/>
      <c r="W426" s="84"/>
      <c r="X426" s="84"/>
      <c r="Y426" s="84"/>
      <c r="Z426" s="84"/>
      <c r="AA426" s="84"/>
      <c r="AB426" s="84"/>
      <c r="AC426" s="84"/>
      <c r="AD426" s="84"/>
      <c r="AE426" s="84"/>
      <c r="AF426" s="84"/>
      <c r="AG426" s="84"/>
      <c r="AH426" s="84"/>
      <c r="AI426" s="84"/>
      <c r="AJ426" s="84"/>
      <c r="AK426" s="84"/>
      <c r="AL426" s="84"/>
      <c r="AM426" s="84"/>
      <c r="AN426" s="84"/>
      <c r="AO426" s="84"/>
      <c r="AP426" s="84"/>
      <c r="AQ426" s="84"/>
      <c r="AR426" s="84"/>
      <c r="AS426" s="84"/>
      <c r="AT426" s="84"/>
      <c r="AU426" s="84"/>
    </row>
    <row r="427" spans="1:53" ht="20.25" customHeight="1">
      <c r="A427" s="77" t="s">
        <v>2852</v>
      </c>
      <c r="B427" s="77"/>
      <c r="C427" s="77"/>
      <c r="D427" s="77"/>
      <c r="E427" s="77"/>
      <c r="F427" s="77"/>
      <c r="G427" s="77"/>
      <c r="H427" s="77"/>
      <c r="I427" s="77"/>
      <c r="J427" s="77"/>
      <c r="K427" s="77"/>
      <c r="L427" s="77"/>
      <c r="M427" s="77"/>
      <c r="N427" s="77"/>
      <c r="O427" s="77"/>
      <c r="P427" s="77"/>
      <c r="Q427" s="77"/>
      <c r="R427" s="77"/>
      <c r="S427" s="77"/>
      <c r="T427" s="77"/>
      <c r="U427" s="77"/>
      <c r="V427" s="77"/>
      <c r="W427" s="77"/>
      <c r="X427" s="77"/>
      <c r="Y427" s="77"/>
      <c r="Z427" s="77"/>
      <c r="AA427" s="77"/>
      <c r="AB427" s="77"/>
      <c r="AC427" s="77"/>
      <c r="AD427" s="77"/>
      <c r="AE427" s="77"/>
      <c r="AF427" s="77"/>
      <c r="AG427" s="77"/>
      <c r="AH427" s="77"/>
      <c r="AI427" s="77"/>
      <c r="AJ427" s="77"/>
      <c r="AK427" s="77"/>
      <c r="AL427" s="77"/>
      <c r="AM427" s="77"/>
      <c r="AN427" s="77"/>
      <c r="AO427" s="77"/>
      <c r="AP427" s="77"/>
      <c r="AQ427" s="77"/>
      <c r="AR427" s="77"/>
      <c r="AS427" s="77"/>
      <c r="AT427" s="77"/>
      <c r="AU427" s="77"/>
    </row>
    <row r="428" spans="1:53" ht="22.5" customHeight="1">
      <c r="A428" s="77" t="s">
        <v>2854</v>
      </c>
      <c r="B428" s="77"/>
      <c r="C428" s="77"/>
      <c r="D428" s="77"/>
      <c r="E428" s="77"/>
      <c r="F428" s="77"/>
      <c r="G428" s="77"/>
      <c r="H428" s="77"/>
      <c r="I428" s="77"/>
      <c r="J428" s="77"/>
      <c r="K428" s="77"/>
      <c r="L428" s="77"/>
      <c r="M428" s="77"/>
      <c r="N428" s="77"/>
      <c r="O428" s="77"/>
      <c r="P428" s="77"/>
      <c r="Q428" s="77"/>
      <c r="R428" s="77"/>
      <c r="S428" s="77"/>
      <c r="T428" s="77"/>
      <c r="U428" s="77"/>
      <c r="V428" s="77"/>
      <c r="W428" s="77"/>
      <c r="X428" s="77"/>
      <c r="Y428" s="77"/>
      <c r="Z428" s="77"/>
      <c r="AA428" s="77"/>
      <c r="AB428" s="77"/>
      <c r="AC428" s="77"/>
      <c r="AD428" s="77"/>
      <c r="AE428" s="77"/>
      <c r="AF428" s="77"/>
      <c r="AG428" s="77"/>
      <c r="AH428" s="77"/>
      <c r="AI428" s="77"/>
      <c r="AJ428" s="77"/>
      <c r="AK428" s="77"/>
      <c r="AL428" s="77"/>
      <c r="AM428" s="77"/>
      <c r="AN428" s="77"/>
      <c r="AO428" s="77"/>
      <c r="AP428" s="77"/>
      <c r="AQ428" s="77"/>
      <c r="AR428" s="77"/>
      <c r="AS428" s="77"/>
      <c r="AT428" s="77"/>
      <c r="AU428" s="77"/>
      <c r="BA428" t="s">
        <v>2853</v>
      </c>
    </row>
    <row r="429" spans="1:53" ht="30.75" customHeight="1">
      <c r="A429" s="77" t="s">
        <v>2855</v>
      </c>
      <c r="B429" s="78"/>
      <c r="C429" s="78"/>
      <c r="D429" s="78"/>
      <c r="E429" s="78"/>
      <c r="F429" s="78"/>
      <c r="G429" s="78"/>
      <c r="H429" s="78"/>
      <c r="I429" s="78"/>
      <c r="J429" s="78"/>
      <c r="K429" s="78"/>
      <c r="L429" s="78"/>
      <c r="M429" s="78"/>
      <c r="N429" s="78"/>
      <c r="O429" s="78"/>
      <c r="P429" s="78"/>
      <c r="Q429" s="78"/>
      <c r="R429" s="78"/>
      <c r="S429" s="78"/>
      <c r="T429" s="78"/>
      <c r="U429" s="78"/>
      <c r="V429" s="78"/>
      <c r="W429" s="78"/>
      <c r="X429" s="78"/>
      <c r="Y429" s="78"/>
      <c r="Z429" s="78"/>
      <c r="AA429" s="78"/>
      <c r="AB429" s="78"/>
      <c r="AC429" s="78"/>
      <c r="AD429" s="78"/>
      <c r="AE429" s="78"/>
      <c r="AF429" s="78"/>
      <c r="AG429" s="78"/>
      <c r="AH429" s="78"/>
      <c r="AI429" s="78"/>
      <c r="AJ429" s="78"/>
      <c r="AK429" s="78"/>
      <c r="AL429" s="78"/>
      <c r="AM429" s="78"/>
      <c r="AN429" s="78"/>
      <c r="AO429" s="78"/>
      <c r="AP429" s="78"/>
      <c r="AQ429" s="78"/>
      <c r="AR429" s="78"/>
      <c r="AS429" s="78"/>
      <c r="AT429" s="78"/>
      <c r="AU429" s="78"/>
    </row>
  </sheetData>
  <mergeCells count="7">
    <mergeCell ref="A428:AU428"/>
    <mergeCell ref="A429:AU429"/>
    <mergeCell ref="A1:AU1"/>
    <mergeCell ref="A421:AU421"/>
    <mergeCell ref="A422:AU422"/>
    <mergeCell ref="A426:AU426"/>
    <mergeCell ref="A427:AU427"/>
  </mergeCells>
  <conditionalFormatting sqref="AN4:AN411 AN417:AN418">
    <cfRule type="iconSet" priority="156">
      <iconSet>
        <cfvo type="percent" val="0"/>
        <cfvo type="num" val="0.7"/>
        <cfvo type="num" val="0.85"/>
      </iconSet>
    </cfRule>
  </conditionalFormatting>
  <conditionalFormatting sqref="AF4">
    <cfRule type="expression" dxfId="168" priority="4" stopIfTrue="1">
      <formula>$AE4:$AE417&lt;=70</formula>
    </cfRule>
    <cfRule type="expression" dxfId="167" priority="5" stopIfTrue="1">
      <formula>$AE4:$AE417&lt;=85</formula>
    </cfRule>
    <cfRule type="expression" dxfId="166" priority="6">
      <formula>$AE4:$AE417&lt;=100</formula>
    </cfRule>
  </conditionalFormatting>
  <conditionalFormatting sqref="AN4">
    <cfRule type="expression" dxfId="165" priority="1" stopIfTrue="1">
      <formula>$AM4:$AM417&lt;=70</formula>
    </cfRule>
    <cfRule type="expression" dxfId="164" priority="2" stopIfTrue="1">
      <formula>$AM4:$AM417&lt;=85</formula>
    </cfRule>
    <cfRule type="expression" dxfId="163" priority="3">
      <formula>$AM4:$AM417&lt;=100</formula>
    </cfRule>
  </conditionalFormatting>
  <conditionalFormatting sqref="AF5">
    <cfRule type="expression" dxfId="162" priority="274" stopIfTrue="1">
      <formula>$AE5:$AE419&lt;=70</formula>
    </cfRule>
    <cfRule type="expression" dxfId="161" priority="275" stopIfTrue="1">
      <formula>$AE5:$AE419&lt;=85</formula>
    </cfRule>
    <cfRule type="expression" dxfId="160" priority="276">
      <formula>$AE5:$AE419&lt;=100</formula>
    </cfRule>
  </conditionalFormatting>
  <conditionalFormatting sqref="AN5">
    <cfRule type="expression" dxfId="159" priority="280" stopIfTrue="1">
      <formula>$AM5:$AM419&lt;=70</formula>
    </cfRule>
    <cfRule type="expression" dxfId="158" priority="281" stopIfTrue="1">
      <formula>$AM5:$AM419&lt;=85</formula>
    </cfRule>
    <cfRule type="expression" dxfId="157" priority="282">
      <formula>$AM5:$AM419&lt;=100</formula>
    </cfRule>
  </conditionalFormatting>
  <conditionalFormatting sqref="AF6:AF411 AF417:AF418">
    <cfRule type="expression" dxfId="156" priority="286" stopIfTrue="1">
      <formula>$AE6:$AE421&lt;=70</formula>
    </cfRule>
    <cfRule type="expression" dxfId="155" priority="287" stopIfTrue="1">
      <formula>$AE6:$AE421&lt;=85</formula>
    </cfRule>
    <cfRule type="expression" dxfId="154" priority="288">
      <formula>$AE6:$AE421&lt;=100</formula>
    </cfRule>
  </conditionalFormatting>
  <conditionalFormatting sqref="AN6:AN418">
    <cfRule type="expression" dxfId="153" priority="292" stopIfTrue="1">
      <formula>$AM6:$AM421&lt;=70</formula>
    </cfRule>
    <cfRule type="expression" dxfId="152" priority="293" stopIfTrue="1">
      <formula>$AM6:$AM421&lt;=85</formula>
    </cfRule>
    <cfRule type="expression" dxfId="151" priority="294">
      <formula>$AM6:$AM421&lt;=100</formula>
    </cfRule>
  </conditionalFormatting>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59"/>
  <sheetViews>
    <sheetView showGridLines="0" workbookViewId="0">
      <pane ySplit="3" topLeftCell="A51" activePane="bottomLeft" state="frozen"/>
      <selection pane="bottomLeft" activeCell="C10" sqref="C10"/>
    </sheetView>
  </sheetViews>
  <sheetFormatPr baseColWidth="10" defaultColWidth="9.1640625" defaultRowHeight="13" outlineLevelCol="1"/>
  <cols>
    <col min="1" max="1" width="11.5" style="2" customWidth="1"/>
    <col min="2" max="2" width="14" style="2" bestFit="1" customWidth="1"/>
    <col min="3" max="3" width="35.1640625" style="2" customWidth="1"/>
    <col min="4" max="4" width="42.6640625" style="2" customWidth="1"/>
    <col min="5" max="5" width="12.6640625" style="2" customWidth="1"/>
    <col min="6" max="6" width="11.83203125" style="2" customWidth="1" outlineLevel="1"/>
    <col min="7" max="7" width="45.33203125" style="2" customWidth="1" outlineLevel="1"/>
    <col min="8" max="8" width="28.1640625" style="2" customWidth="1" outlineLevel="1"/>
    <col min="9" max="9" width="8.83203125" style="2" customWidth="1" outlineLevel="1"/>
    <col min="10" max="10" width="11" style="2" customWidth="1" outlineLevel="1"/>
    <col min="11" max="11" width="56.33203125" style="2" customWidth="1" outlineLevel="1"/>
    <col min="12" max="12" width="13" style="2" customWidth="1" outlineLevel="1"/>
    <col min="13" max="13" width="9.1640625" style="2" customWidth="1" outlineLevel="1"/>
    <col min="14" max="14" width="48.6640625" style="2" customWidth="1" outlineLevel="1"/>
    <col min="15" max="15" width="41.83203125" style="2" customWidth="1" outlineLevel="1"/>
    <col min="16" max="16" width="17.1640625" style="2" customWidth="1" outlineLevel="1"/>
    <col min="17" max="17" width="28.5" style="2" customWidth="1" outlineLevel="1"/>
    <col min="18" max="21" width="17.5" style="2" customWidth="1" outlineLevel="1"/>
    <col min="22" max="22" width="26.83203125" style="2" customWidth="1" outlineLevel="1"/>
    <col min="23" max="26" width="18.33203125" style="2" customWidth="1" outlineLevel="1"/>
    <col min="27" max="27" width="26.1640625" style="2" customWidth="1" outlineLevel="1"/>
    <col min="28" max="28" width="17.6640625" style="31" customWidth="1" outlineLevel="1"/>
    <col min="29" max="29" width="17.33203125" style="2" customWidth="1" outlineLevel="1"/>
    <col min="30" max="30" width="21.5" style="2" customWidth="1" outlineLevel="1"/>
    <col min="31" max="31" width="22.33203125" style="2" customWidth="1" outlineLevel="1"/>
    <col min="32" max="33" width="16.5" style="2" bestFit="1" customWidth="1"/>
    <col min="34" max="34" width="21.83203125" style="2" customWidth="1"/>
    <col min="35" max="35" width="16.5" style="2" customWidth="1"/>
    <col min="36" max="36" width="19" style="2" customWidth="1"/>
    <col min="37" max="37" width="19.5" style="2" customWidth="1"/>
    <col min="38" max="38" width="62.5" style="2" customWidth="1"/>
    <col min="39" max="39" width="73.1640625" style="2" customWidth="1"/>
    <col min="40" max="40" width="75.6640625" style="2" customWidth="1"/>
    <col min="41" max="41" width="71.5" style="2" customWidth="1"/>
    <col min="42" max="42" width="28.1640625" style="2" hidden="1" customWidth="1"/>
    <col min="43" max="43" width="24.83203125" style="2" hidden="1" customWidth="1"/>
    <col min="44" max="44" width="18.83203125" style="2" hidden="1" customWidth="1"/>
    <col min="45" max="45" width="22.6640625" style="2" hidden="1" customWidth="1"/>
  </cols>
  <sheetData>
    <row r="1" spans="1:45" ht="61.5" customHeight="1">
      <c r="A1" s="85" t="s">
        <v>2846</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7"/>
      <c r="AP1" s="76"/>
      <c r="AQ1" s="76"/>
      <c r="AR1" s="76"/>
      <c r="AS1" s="76"/>
    </row>
    <row r="2" spans="1:45">
      <c r="AB2" s="38"/>
    </row>
    <row r="3" spans="1:45" s="8" customFormat="1" ht="84">
      <c r="A3" s="12" t="s">
        <v>101</v>
      </c>
      <c r="B3" s="13" t="s">
        <v>100</v>
      </c>
      <c r="C3" s="13" t="s">
        <v>2784</v>
      </c>
      <c r="D3" s="13" t="s">
        <v>2785</v>
      </c>
      <c r="E3" s="13" t="s">
        <v>2786</v>
      </c>
      <c r="F3" s="13" t="s">
        <v>2787</v>
      </c>
      <c r="G3" s="13" t="s">
        <v>2788</v>
      </c>
      <c r="H3" s="13" t="s">
        <v>2767</v>
      </c>
      <c r="I3" s="14" t="s">
        <v>2790</v>
      </c>
      <c r="J3" s="14" t="s">
        <v>2791</v>
      </c>
      <c r="K3" s="13" t="s">
        <v>2789</v>
      </c>
      <c r="L3" s="14" t="s">
        <v>2792</v>
      </c>
      <c r="M3" s="14" t="s">
        <v>2793</v>
      </c>
      <c r="N3" s="14" t="s">
        <v>2794</v>
      </c>
      <c r="O3" s="13" t="s">
        <v>2795</v>
      </c>
      <c r="P3" s="13" t="s">
        <v>2796</v>
      </c>
      <c r="Q3" s="14" t="s">
        <v>2801</v>
      </c>
      <c r="R3" s="13" t="s">
        <v>2797</v>
      </c>
      <c r="S3" s="13" t="s">
        <v>2798</v>
      </c>
      <c r="T3" s="13" t="s">
        <v>2799</v>
      </c>
      <c r="U3" s="13" t="s">
        <v>2800</v>
      </c>
      <c r="V3" s="14" t="s">
        <v>2802</v>
      </c>
      <c r="W3" s="13" t="s">
        <v>2803</v>
      </c>
      <c r="X3" s="13" t="s">
        <v>2804</v>
      </c>
      <c r="Y3" s="13" t="s">
        <v>2805</v>
      </c>
      <c r="Z3" s="13" t="s">
        <v>2806</v>
      </c>
      <c r="AA3" s="14" t="s">
        <v>2807</v>
      </c>
      <c r="AB3" s="14" t="s">
        <v>2809</v>
      </c>
      <c r="AC3" s="13" t="s">
        <v>2768</v>
      </c>
      <c r="AD3" s="13" t="s">
        <v>2808</v>
      </c>
      <c r="AE3" s="13" t="s">
        <v>2769</v>
      </c>
      <c r="AF3" s="13" t="s">
        <v>2810</v>
      </c>
      <c r="AG3" s="13" t="s">
        <v>2811</v>
      </c>
      <c r="AH3" s="14" t="s">
        <v>2815</v>
      </c>
      <c r="AI3" s="13" t="s">
        <v>2812</v>
      </c>
      <c r="AJ3" s="13" t="s">
        <v>2813</v>
      </c>
      <c r="AK3" s="13" t="s">
        <v>2814</v>
      </c>
      <c r="AL3" s="14" t="s">
        <v>2819</v>
      </c>
      <c r="AM3" s="14" t="s">
        <v>2816</v>
      </c>
      <c r="AN3" s="14" t="s">
        <v>2817</v>
      </c>
      <c r="AO3" s="14" t="s">
        <v>2818</v>
      </c>
      <c r="AP3" s="14" t="s">
        <v>2820</v>
      </c>
      <c r="AQ3" s="14" t="s">
        <v>2821</v>
      </c>
      <c r="AR3" s="14" t="s">
        <v>2822</v>
      </c>
      <c r="AS3" s="32" t="s">
        <v>2823</v>
      </c>
    </row>
    <row r="4" spans="1:45" s="1" customFormat="1" ht="50" customHeight="1">
      <c r="A4" s="9">
        <v>2021</v>
      </c>
      <c r="B4" s="5" t="s">
        <v>1483</v>
      </c>
      <c r="C4" s="5" t="str">
        <f>VLOOKUP(Tabla14[[#This Row],[RUC]],[1]ENTIDADES!$A$2:$I$191,2,0)</f>
        <v>SIN GABINETE</v>
      </c>
      <c r="D4" s="5" t="s">
        <v>2093</v>
      </c>
      <c r="E4" s="5" t="str">
        <f>VLOOKUP(Tabla14[[#This Row],[RUC]],[1]ENTIDADES!$A$2:$I$191,4,0)</f>
        <v>ZONA 5</v>
      </c>
      <c r="F4" s="5" t="s">
        <v>507</v>
      </c>
      <c r="G4" s="5" t="s">
        <v>2580</v>
      </c>
      <c r="H4" s="29" t="s">
        <v>2771</v>
      </c>
      <c r="I4" s="5">
        <v>2</v>
      </c>
      <c r="J4" s="4">
        <v>5</v>
      </c>
      <c r="K4" s="5" t="s">
        <v>2602</v>
      </c>
      <c r="L4" s="5" t="s">
        <v>2775</v>
      </c>
      <c r="M4" s="4">
        <v>11</v>
      </c>
      <c r="N4" s="5" t="s">
        <v>2176</v>
      </c>
      <c r="O4" s="5" t="s">
        <v>1341</v>
      </c>
      <c r="P4" s="5" t="s">
        <v>2006</v>
      </c>
      <c r="Q4" s="6">
        <v>96</v>
      </c>
      <c r="R4" s="6">
        <v>0</v>
      </c>
      <c r="S4" s="6">
        <v>0</v>
      </c>
      <c r="T4" s="6">
        <v>0</v>
      </c>
      <c r="U4" s="6">
        <v>0</v>
      </c>
      <c r="V4" s="6">
        <v>0</v>
      </c>
      <c r="W4" s="6">
        <v>0</v>
      </c>
      <c r="X4" s="6">
        <v>0</v>
      </c>
      <c r="Y4" s="6">
        <v>0</v>
      </c>
      <c r="Z4" s="6">
        <v>0</v>
      </c>
      <c r="AA4" s="6">
        <v>0</v>
      </c>
      <c r="AB4" s="21" t="e">
        <f t="shared" ref="AB4:AB5" si="0">AA4/V4</f>
        <v>#DIV/0!</v>
      </c>
      <c r="AC4" s="23" t="e">
        <f t="shared" ref="AC4:AC5" si="1">IF(AB4&gt;=100%,1,AB4)</f>
        <v>#DIV/0!</v>
      </c>
      <c r="AD4" s="24" t="e">
        <f t="shared" ref="AD4:AD5" si="2">IF(AB4&gt;=85%,"85% a 100%",IF(AND(AB4&gt;=70%,AB4&lt;85%),"70% a 84,99%","0% a 69,99%"))</f>
        <v>#DIV/0!</v>
      </c>
      <c r="AE4" s="26" t="str">
        <f t="shared" ref="AE4:AE35" si="3">CONCATENATE(B4,F4)</f>
        <v>206001674000156</v>
      </c>
      <c r="AF4" s="6">
        <v>0</v>
      </c>
      <c r="AG4" s="6">
        <v>0</v>
      </c>
      <c r="AH4" s="21" t="e">
        <f t="shared" ref="AH4:AH5" si="4">AG4/AF4</f>
        <v>#DIV/0!</v>
      </c>
      <c r="AI4" s="26" t="e">
        <f t="shared" ref="AI4:AI5" si="5">IF(AH4&gt;=85%,"85% a 100%",IF(AND(AH4&gt;=70%,AH4&lt;85%),"70% a 84,99%","0% a 69,99%"))</f>
        <v>#DIV/0!</v>
      </c>
      <c r="AJ4" s="6">
        <v>0</v>
      </c>
      <c r="AK4" s="6">
        <v>0</v>
      </c>
      <c r="AL4" s="5" t="s">
        <v>1932</v>
      </c>
      <c r="AM4" s="5" t="s">
        <v>1932</v>
      </c>
      <c r="AN4" s="5" t="s">
        <v>1932</v>
      </c>
      <c r="AO4" s="5" t="s">
        <v>1932</v>
      </c>
      <c r="AP4" s="5" t="s">
        <v>691</v>
      </c>
      <c r="AQ4" s="5" t="s">
        <v>1550</v>
      </c>
      <c r="AR4" s="7">
        <v>44588.610416666699</v>
      </c>
      <c r="AS4" s="10"/>
    </row>
    <row r="5" spans="1:45" s="1" customFormat="1" ht="50" customHeight="1">
      <c r="A5" s="9">
        <v>2021</v>
      </c>
      <c r="B5" s="5" t="s">
        <v>1647</v>
      </c>
      <c r="C5" s="5" t="str">
        <f>VLOOKUP(Tabla14[[#This Row],[RUC]],[1]ENTIDADES!$A$2:$I$191,2,0)</f>
        <v>SIN GABINETE</v>
      </c>
      <c r="D5" s="5" t="s">
        <v>1237</v>
      </c>
      <c r="E5" s="5" t="str">
        <f>VLOOKUP(Tabla14[[#This Row],[RUC]],[1]ENTIDADES!$A$2:$I$191,4,0)</f>
        <v>ZONA 9</v>
      </c>
      <c r="F5" s="5" t="s">
        <v>2429</v>
      </c>
      <c r="G5" s="5" t="s">
        <v>1969</v>
      </c>
      <c r="H5" s="29" t="s">
        <v>2771</v>
      </c>
      <c r="I5" s="5">
        <v>1</v>
      </c>
      <c r="J5" s="4">
        <v>1</v>
      </c>
      <c r="K5" s="5" t="s">
        <v>55</v>
      </c>
      <c r="L5" s="5" t="s">
        <v>2776</v>
      </c>
      <c r="M5" s="4">
        <v>14</v>
      </c>
      <c r="N5" s="5" t="s">
        <v>2573</v>
      </c>
      <c r="O5" s="5" t="s">
        <v>2190</v>
      </c>
      <c r="P5" s="5" t="s">
        <v>2190</v>
      </c>
      <c r="Q5" s="6">
        <v>0</v>
      </c>
      <c r="R5" s="6">
        <v>0</v>
      </c>
      <c r="S5" s="6">
        <v>0</v>
      </c>
      <c r="T5" s="6">
        <v>0</v>
      </c>
      <c r="U5" s="6">
        <v>0</v>
      </c>
      <c r="V5" s="6">
        <v>0</v>
      </c>
      <c r="W5" s="6">
        <v>0</v>
      </c>
      <c r="X5" s="6">
        <v>0</v>
      </c>
      <c r="Y5" s="6">
        <v>0</v>
      </c>
      <c r="Z5" s="6">
        <v>0</v>
      </c>
      <c r="AA5" s="6">
        <v>0</v>
      </c>
      <c r="AB5" s="21" t="e">
        <f t="shared" si="0"/>
        <v>#DIV/0!</v>
      </c>
      <c r="AC5" s="23" t="e">
        <f t="shared" si="1"/>
        <v>#DIV/0!</v>
      </c>
      <c r="AD5" s="24" t="e">
        <f t="shared" si="2"/>
        <v>#DIV/0!</v>
      </c>
      <c r="AE5" s="26" t="str">
        <f t="shared" si="3"/>
        <v>176809752000120</v>
      </c>
      <c r="AF5" s="6">
        <v>0</v>
      </c>
      <c r="AG5" s="6">
        <v>0</v>
      </c>
      <c r="AH5" s="21" t="e">
        <f t="shared" si="4"/>
        <v>#DIV/0!</v>
      </c>
      <c r="AI5" s="26" t="e">
        <f t="shared" si="5"/>
        <v>#DIV/0!</v>
      </c>
      <c r="AJ5" s="6">
        <v>0</v>
      </c>
      <c r="AK5" s="6">
        <v>0</v>
      </c>
      <c r="AL5" s="5" t="s">
        <v>1657</v>
      </c>
      <c r="AM5" s="5" t="s">
        <v>1657</v>
      </c>
      <c r="AN5" s="5" t="s">
        <v>1657</v>
      </c>
      <c r="AO5" s="5" t="s">
        <v>1657</v>
      </c>
      <c r="AP5" s="5" t="s">
        <v>956</v>
      </c>
      <c r="AQ5" s="5" t="s">
        <v>1207</v>
      </c>
      <c r="AR5" s="7">
        <v>44587.733599537001</v>
      </c>
      <c r="AS5" s="10"/>
    </row>
    <row r="6" spans="1:45" s="1" customFormat="1" ht="50" customHeight="1">
      <c r="A6" s="9">
        <v>2021</v>
      </c>
      <c r="B6" s="5" t="s">
        <v>2222</v>
      </c>
      <c r="C6" s="5" t="str">
        <f>VLOOKUP(Tabla14[[#This Row],[RUC]],[1]ENTIDADES!$A$2:$I$191,2,0)</f>
        <v>GABINETE SECTORIAL ECONÓMICO</v>
      </c>
      <c r="D6" s="5" t="s">
        <v>579</v>
      </c>
      <c r="E6" s="5" t="str">
        <f>VLOOKUP(Tabla14[[#This Row],[RUC]],[1]ENTIDADES!$A$2:$I$191,4,0)</f>
        <v>ZONA 9</v>
      </c>
      <c r="F6" s="5" t="s">
        <v>2429</v>
      </c>
      <c r="G6" s="5" t="s">
        <v>2463</v>
      </c>
      <c r="H6" s="29" t="s">
        <v>2771</v>
      </c>
      <c r="I6" s="5">
        <v>2</v>
      </c>
      <c r="J6" s="4">
        <v>5</v>
      </c>
      <c r="K6" s="5" t="s">
        <v>2602</v>
      </c>
      <c r="L6" s="5" t="s">
        <v>2774</v>
      </c>
      <c r="M6" s="4">
        <v>9</v>
      </c>
      <c r="N6" s="5" t="s">
        <v>1967</v>
      </c>
      <c r="O6" s="5" t="s">
        <v>89</v>
      </c>
      <c r="P6" s="5" t="s">
        <v>1020</v>
      </c>
      <c r="Q6" s="6">
        <v>0</v>
      </c>
      <c r="R6" s="6">
        <v>0</v>
      </c>
      <c r="S6" s="6">
        <v>0</v>
      </c>
      <c r="T6" s="6">
        <v>0</v>
      </c>
      <c r="U6" s="6">
        <v>0</v>
      </c>
      <c r="V6" s="6">
        <v>0</v>
      </c>
      <c r="W6" s="6">
        <v>0</v>
      </c>
      <c r="X6" s="6">
        <v>0</v>
      </c>
      <c r="Y6" s="6">
        <v>0</v>
      </c>
      <c r="Z6" s="6">
        <v>0</v>
      </c>
      <c r="AA6" s="6">
        <v>0</v>
      </c>
      <c r="AB6" s="21" t="e">
        <f t="shared" ref="AB6:AB10" si="6">AA6/V6</f>
        <v>#DIV/0!</v>
      </c>
      <c r="AC6" s="23" t="e">
        <f t="shared" ref="AC6:AC10" si="7">IF(AB6&gt;=100%,1,AB6)</f>
        <v>#DIV/0!</v>
      </c>
      <c r="AD6" s="24" t="e">
        <f t="shared" ref="AD6:AD10" si="8">IF(AB6&gt;=85%,"85% a 100%",IF(AND(AB6&gt;=70%,AB6&lt;85%),"70% a 84,99%","0% a 69,99%"))</f>
        <v>#DIV/0!</v>
      </c>
      <c r="AE6" s="26" t="str">
        <f t="shared" si="3"/>
        <v>176801441000120</v>
      </c>
      <c r="AF6" s="6">
        <v>0</v>
      </c>
      <c r="AG6" s="6">
        <v>0</v>
      </c>
      <c r="AH6" s="21" t="e">
        <f t="shared" ref="AH6:AH10" si="9">AG6/AF6</f>
        <v>#DIV/0!</v>
      </c>
      <c r="AI6" s="26" t="e">
        <f t="shared" ref="AI6:AI10" si="10">IF(AH6&gt;=85%,"85% a 100%",IF(AND(AH6&gt;=70%,AH6&lt;85%),"70% a 84,99%","0% a 69,99%"))</f>
        <v>#DIV/0!</v>
      </c>
      <c r="AJ6" s="6">
        <v>0</v>
      </c>
      <c r="AK6" s="6">
        <v>0</v>
      </c>
      <c r="AL6" s="5" t="s">
        <v>957</v>
      </c>
      <c r="AM6" s="5" t="s">
        <v>957</v>
      </c>
      <c r="AN6" s="5" t="s">
        <v>957</v>
      </c>
      <c r="AO6" s="5" t="s">
        <v>957</v>
      </c>
      <c r="AP6" s="5" t="s">
        <v>2030</v>
      </c>
      <c r="AQ6" s="5" t="s">
        <v>1560</v>
      </c>
      <c r="AR6" s="7">
        <v>44589.7249421296</v>
      </c>
      <c r="AS6" s="10"/>
    </row>
    <row r="7" spans="1:45" s="1" customFormat="1" ht="50" customHeight="1">
      <c r="A7" s="9">
        <v>2021</v>
      </c>
      <c r="B7" s="5" t="s">
        <v>250</v>
      </c>
      <c r="C7" s="5" t="str">
        <f>VLOOKUP(Tabla14[[#This Row],[RUC]],[1]ENTIDADES!$A$2:$I$191,2,0)</f>
        <v>GABINETE SECTORIAL ECONÓMICO</v>
      </c>
      <c r="D7" s="5" t="s">
        <v>955</v>
      </c>
      <c r="E7" s="5" t="str">
        <f>VLOOKUP(Tabla14[[#This Row],[RUC]],[1]ENTIDADES!$A$2:$I$191,4,0)</f>
        <v>ZONA 9</v>
      </c>
      <c r="F7" s="5" t="s">
        <v>2429</v>
      </c>
      <c r="G7" s="5" t="s">
        <v>1247</v>
      </c>
      <c r="H7" s="29" t="s">
        <v>2771</v>
      </c>
      <c r="I7" s="5">
        <v>3</v>
      </c>
      <c r="J7" s="4">
        <v>7</v>
      </c>
      <c r="K7" s="5" t="s">
        <v>2274</v>
      </c>
      <c r="L7" s="5" t="s">
        <v>2773</v>
      </c>
      <c r="M7" s="4">
        <v>5</v>
      </c>
      <c r="N7" s="5" t="s">
        <v>1388</v>
      </c>
      <c r="O7" s="5" t="s">
        <v>815</v>
      </c>
      <c r="P7" s="5" t="s">
        <v>815</v>
      </c>
      <c r="Q7" s="6">
        <v>0</v>
      </c>
      <c r="R7" s="6">
        <v>0</v>
      </c>
      <c r="S7" s="6">
        <v>0</v>
      </c>
      <c r="T7" s="6">
        <v>0</v>
      </c>
      <c r="U7" s="6">
        <v>0</v>
      </c>
      <c r="V7" s="6">
        <v>0</v>
      </c>
      <c r="W7" s="6">
        <v>0</v>
      </c>
      <c r="X7" s="6">
        <v>0</v>
      </c>
      <c r="Y7" s="6">
        <v>0</v>
      </c>
      <c r="Z7" s="6">
        <v>0</v>
      </c>
      <c r="AA7" s="6">
        <v>0</v>
      </c>
      <c r="AB7" s="21" t="e">
        <f t="shared" si="6"/>
        <v>#DIV/0!</v>
      </c>
      <c r="AC7" s="23" t="e">
        <f t="shared" si="7"/>
        <v>#DIV/0!</v>
      </c>
      <c r="AD7" s="24" t="e">
        <f t="shared" si="8"/>
        <v>#DIV/0!</v>
      </c>
      <c r="AE7" s="26" t="str">
        <f t="shared" si="3"/>
        <v>176804939000120</v>
      </c>
      <c r="AF7" s="6">
        <v>0</v>
      </c>
      <c r="AG7" s="6">
        <v>0</v>
      </c>
      <c r="AH7" s="21" t="e">
        <f t="shared" si="9"/>
        <v>#DIV/0!</v>
      </c>
      <c r="AI7" s="26" t="e">
        <f t="shared" si="10"/>
        <v>#DIV/0!</v>
      </c>
      <c r="AJ7" s="6">
        <v>0</v>
      </c>
      <c r="AK7" s="6">
        <v>0</v>
      </c>
      <c r="AL7" s="5" t="s">
        <v>2723</v>
      </c>
      <c r="AM7" s="5" t="s">
        <v>2723</v>
      </c>
      <c r="AN7" s="5" t="s">
        <v>133</v>
      </c>
      <c r="AO7" s="5" t="s">
        <v>133</v>
      </c>
      <c r="AP7" s="5" t="s">
        <v>1389</v>
      </c>
      <c r="AQ7" s="5" t="s">
        <v>632</v>
      </c>
      <c r="AR7" s="7">
        <v>44582.711273148103</v>
      </c>
      <c r="AS7" s="10"/>
    </row>
    <row r="8" spans="1:45" s="1" customFormat="1" ht="50" customHeight="1">
      <c r="A8" s="9">
        <v>2021</v>
      </c>
      <c r="B8" s="5" t="s">
        <v>514</v>
      </c>
      <c r="C8" s="5" t="str">
        <f>VLOOKUP(Tabla14[[#This Row],[RUC]],[1]ENTIDADES!$A$2:$I$191,2,0)</f>
        <v>SIN GABINETE</v>
      </c>
      <c r="D8" s="5" t="s">
        <v>895</v>
      </c>
      <c r="E8" s="5" t="str">
        <f>VLOOKUP(Tabla14[[#This Row],[RUC]],[1]ENTIDADES!$A$2:$I$191,4,0)</f>
        <v>ZONA 3</v>
      </c>
      <c r="F8" s="5" t="s">
        <v>803</v>
      </c>
      <c r="G8" s="5" t="s">
        <v>574</v>
      </c>
      <c r="H8" s="29" t="s">
        <v>2771</v>
      </c>
      <c r="I8" s="5">
        <v>1</v>
      </c>
      <c r="J8" s="4">
        <v>1</v>
      </c>
      <c r="K8" s="5" t="s">
        <v>55</v>
      </c>
      <c r="L8" s="5" t="s">
        <v>2773</v>
      </c>
      <c r="M8" s="4">
        <v>7</v>
      </c>
      <c r="N8" s="5" t="s">
        <v>1817</v>
      </c>
      <c r="O8" s="5" t="s">
        <v>2520</v>
      </c>
      <c r="P8" s="5" t="s">
        <v>2520</v>
      </c>
      <c r="Q8" s="6">
        <v>0</v>
      </c>
      <c r="R8" s="6">
        <v>0</v>
      </c>
      <c r="S8" s="6">
        <v>0</v>
      </c>
      <c r="T8" s="6">
        <v>0</v>
      </c>
      <c r="U8" s="6">
        <v>0</v>
      </c>
      <c r="V8" s="6">
        <v>0</v>
      </c>
      <c r="W8" s="6">
        <v>0</v>
      </c>
      <c r="X8" s="6">
        <v>0</v>
      </c>
      <c r="Y8" s="6">
        <v>0</v>
      </c>
      <c r="Z8" s="6">
        <v>0</v>
      </c>
      <c r="AA8" s="6">
        <v>0</v>
      </c>
      <c r="AB8" s="21" t="e">
        <f t="shared" si="6"/>
        <v>#DIV/0!</v>
      </c>
      <c r="AC8" s="23" t="e">
        <f t="shared" si="7"/>
        <v>#DIV/0!</v>
      </c>
      <c r="AD8" s="24" t="e">
        <f t="shared" si="8"/>
        <v>#DIV/0!</v>
      </c>
      <c r="AE8" s="26" t="str">
        <f t="shared" si="3"/>
        <v>066000125000121</v>
      </c>
      <c r="AF8" s="6">
        <v>0</v>
      </c>
      <c r="AG8" s="6">
        <v>0</v>
      </c>
      <c r="AH8" s="21" t="e">
        <f t="shared" si="9"/>
        <v>#DIV/0!</v>
      </c>
      <c r="AI8" s="26" t="e">
        <f t="shared" si="10"/>
        <v>#DIV/0!</v>
      </c>
      <c r="AJ8" s="6">
        <v>0</v>
      </c>
      <c r="AK8" s="6">
        <v>0</v>
      </c>
      <c r="AL8" s="5" t="s">
        <v>247</v>
      </c>
      <c r="AM8" s="5" t="s">
        <v>247</v>
      </c>
      <c r="AN8" s="5" t="s">
        <v>1112</v>
      </c>
      <c r="AO8" s="5" t="s">
        <v>1112</v>
      </c>
      <c r="AP8" s="5" t="s">
        <v>56</v>
      </c>
      <c r="AQ8" s="5" t="s">
        <v>2201</v>
      </c>
      <c r="AR8" s="7">
        <v>44592.379594907397</v>
      </c>
      <c r="AS8" s="10"/>
    </row>
    <row r="9" spans="1:45" s="1" customFormat="1" ht="50" customHeight="1">
      <c r="A9" s="9">
        <v>2021</v>
      </c>
      <c r="B9" s="5" t="s">
        <v>1814</v>
      </c>
      <c r="C9" s="5" t="str">
        <f>VLOOKUP(Tabla14[[#This Row],[RUC]],[1]ENTIDADES!$A$2:$I$191,2,0)</f>
        <v>GABINETE SECTORIAL DE EDUCACIÓN</v>
      </c>
      <c r="D9" s="5" t="s">
        <v>1873</v>
      </c>
      <c r="E9" s="5" t="str">
        <f>VLOOKUP(Tabla14[[#This Row],[RUC]],[1]ENTIDADES!$A$2:$I$191,4,0)</f>
        <v>ZONA 9</v>
      </c>
      <c r="F9" s="5" t="s">
        <v>246</v>
      </c>
      <c r="G9" s="5" t="s">
        <v>791</v>
      </c>
      <c r="H9" s="29" t="s">
        <v>2771</v>
      </c>
      <c r="I9" s="5">
        <v>1</v>
      </c>
      <c r="J9" s="4">
        <v>2</v>
      </c>
      <c r="K9" s="5" t="s">
        <v>2478</v>
      </c>
      <c r="L9" s="5" t="s">
        <v>2772</v>
      </c>
      <c r="M9" s="4">
        <v>2</v>
      </c>
      <c r="N9" s="5" t="s">
        <v>570</v>
      </c>
      <c r="O9" s="5" t="s">
        <v>2190</v>
      </c>
      <c r="P9" s="5" t="s">
        <v>2363</v>
      </c>
      <c r="Q9" s="6">
        <v>0</v>
      </c>
      <c r="R9" s="6">
        <v>0</v>
      </c>
      <c r="S9" s="6">
        <v>0</v>
      </c>
      <c r="T9" s="6">
        <v>0</v>
      </c>
      <c r="U9" s="6">
        <v>0</v>
      </c>
      <c r="V9" s="6">
        <v>0</v>
      </c>
      <c r="W9" s="6">
        <v>0</v>
      </c>
      <c r="X9" s="6">
        <v>0</v>
      </c>
      <c r="Y9" s="6">
        <v>0</v>
      </c>
      <c r="Z9" s="6">
        <v>0</v>
      </c>
      <c r="AA9" s="6">
        <v>0</v>
      </c>
      <c r="AB9" s="21" t="e">
        <f t="shared" si="6"/>
        <v>#DIV/0!</v>
      </c>
      <c r="AC9" s="23" t="e">
        <f t="shared" si="7"/>
        <v>#DIV/0!</v>
      </c>
      <c r="AD9" s="24" t="e">
        <f t="shared" si="8"/>
        <v>#DIV/0!</v>
      </c>
      <c r="AE9" s="26" t="str">
        <f t="shared" si="3"/>
        <v>176819294000190</v>
      </c>
      <c r="AF9" s="6">
        <v>0</v>
      </c>
      <c r="AG9" s="6">
        <v>0</v>
      </c>
      <c r="AH9" s="21" t="e">
        <f t="shared" si="9"/>
        <v>#DIV/0!</v>
      </c>
      <c r="AI9" s="26" t="e">
        <f t="shared" si="10"/>
        <v>#DIV/0!</v>
      </c>
      <c r="AJ9" s="6">
        <v>0</v>
      </c>
      <c r="AK9" s="6">
        <v>0</v>
      </c>
      <c r="AL9" s="5" t="s">
        <v>2042</v>
      </c>
      <c r="AM9" s="5" t="s">
        <v>1095</v>
      </c>
      <c r="AN9" s="5" t="s">
        <v>1095</v>
      </c>
      <c r="AO9" s="5" t="s">
        <v>1095</v>
      </c>
      <c r="AP9" s="5" t="s">
        <v>1449</v>
      </c>
      <c r="AQ9" s="5" t="s">
        <v>1724</v>
      </c>
      <c r="AR9" s="7">
        <v>44591.803263888898</v>
      </c>
      <c r="AS9" s="10"/>
    </row>
    <row r="10" spans="1:45" s="1" customFormat="1" ht="50" customHeight="1">
      <c r="A10" s="9">
        <v>2021</v>
      </c>
      <c r="B10" s="5" t="s">
        <v>2035</v>
      </c>
      <c r="C10" s="5" t="str">
        <f>VLOOKUP(Tabla14[[#This Row],[RUC]],[1]ENTIDADES!$A$2:$I$191,2,0)</f>
        <v>GABINETE SECTORIAL ECONÓMICO</v>
      </c>
      <c r="D10" s="5" t="s">
        <v>1571</v>
      </c>
      <c r="E10" s="5" t="str">
        <f>VLOOKUP(Tabla14[[#This Row],[RUC]],[1]ENTIDADES!$A$2:$I$191,4,0)</f>
        <v>ZONA 9</v>
      </c>
      <c r="F10" s="5" t="s">
        <v>2429</v>
      </c>
      <c r="G10" s="5" t="s">
        <v>315</v>
      </c>
      <c r="H10" s="29" t="s">
        <v>2771</v>
      </c>
      <c r="I10" s="5">
        <v>2</v>
      </c>
      <c r="J10" s="4">
        <v>5</v>
      </c>
      <c r="K10" s="5" t="s">
        <v>2602</v>
      </c>
      <c r="L10" s="5" t="s">
        <v>2775</v>
      </c>
      <c r="M10" s="4">
        <v>12</v>
      </c>
      <c r="N10" s="5" t="s">
        <v>2176</v>
      </c>
      <c r="O10" s="5" t="s">
        <v>89</v>
      </c>
      <c r="P10" s="5" t="s">
        <v>1600</v>
      </c>
      <c r="Q10" s="6">
        <v>0</v>
      </c>
      <c r="R10" s="6">
        <v>0</v>
      </c>
      <c r="S10" s="6">
        <v>0</v>
      </c>
      <c r="T10" s="6">
        <v>0</v>
      </c>
      <c r="U10" s="6">
        <v>0</v>
      </c>
      <c r="V10" s="6">
        <v>0</v>
      </c>
      <c r="W10" s="6">
        <v>0</v>
      </c>
      <c r="X10" s="6">
        <v>0</v>
      </c>
      <c r="Y10" s="6">
        <v>0</v>
      </c>
      <c r="Z10" s="6">
        <v>0</v>
      </c>
      <c r="AA10" s="6">
        <v>0</v>
      </c>
      <c r="AB10" s="21" t="e">
        <f t="shared" si="6"/>
        <v>#DIV/0!</v>
      </c>
      <c r="AC10" s="23" t="e">
        <f t="shared" si="7"/>
        <v>#DIV/0!</v>
      </c>
      <c r="AD10" s="24" t="e">
        <f t="shared" si="8"/>
        <v>#DIV/0!</v>
      </c>
      <c r="AE10" s="26" t="str">
        <f t="shared" si="3"/>
        <v>176815523000120</v>
      </c>
      <c r="AF10" s="6">
        <v>0</v>
      </c>
      <c r="AG10" s="6">
        <v>0</v>
      </c>
      <c r="AH10" s="21" t="e">
        <f t="shared" si="9"/>
        <v>#DIV/0!</v>
      </c>
      <c r="AI10" s="26" t="e">
        <f t="shared" si="10"/>
        <v>#DIV/0!</v>
      </c>
      <c r="AJ10" s="6">
        <v>0</v>
      </c>
      <c r="AK10" s="6">
        <v>0</v>
      </c>
      <c r="AL10" s="5" t="s">
        <v>2441</v>
      </c>
      <c r="AM10" s="5" t="s">
        <v>2441</v>
      </c>
      <c r="AN10" s="5" t="s">
        <v>2441</v>
      </c>
      <c r="AO10" s="5" t="s">
        <v>1109</v>
      </c>
      <c r="AP10" s="5" t="s">
        <v>798</v>
      </c>
      <c r="AQ10" s="5" t="s">
        <v>1926</v>
      </c>
      <c r="AR10" s="7">
        <v>44586.316145833298</v>
      </c>
      <c r="AS10" s="10"/>
    </row>
    <row r="11" spans="1:45" s="1" customFormat="1" ht="50" customHeight="1">
      <c r="A11" s="9">
        <v>2021</v>
      </c>
      <c r="B11" s="5" t="s">
        <v>2224</v>
      </c>
      <c r="C11" s="5" t="str">
        <f>VLOOKUP(Tabla14[[#This Row],[RUC]],[1]ENTIDADES!$A$2:$I$191,2,0)</f>
        <v>GABINETE SECTORIAL SOCIAL</v>
      </c>
      <c r="D11" s="5" t="s">
        <v>1601</v>
      </c>
      <c r="E11" s="5" t="str">
        <f>VLOOKUP(Tabla14[[#This Row],[RUC]],[1]ENTIDADES!$A$2:$I$191,4,0)</f>
        <v>ZONA 8</v>
      </c>
      <c r="F11" s="5" t="s">
        <v>507</v>
      </c>
      <c r="G11" s="5" t="s">
        <v>1661</v>
      </c>
      <c r="H11" s="29" t="s">
        <v>2771</v>
      </c>
      <c r="I11" s="5">
        <v>1</v>
      </c>
      <c r="J11" s="4">
        <v>1</v>
      </c>
      <c r="K11" s="5" t="s">
        <v>55</v>
      </c>
      <c r="L11" s="5" t="s">
        <v>2773</v>
      </c>
      <c r="M11" s="4">
        <v>6</v>
      </c>
      <c r="N11" s="5" t="s">
        <v>2744</v>
      </c>
      <c r="O11" s="5" t="s">
        <v>188</v>
      </c>
      <c r="P11" s="5" t="s">
        <v>227</v>
      </c>
      <c r="Q11" s="6">
        <v>0</v>
      </c>
      <c r="R11" s="6">
        <v>0</v>
      </c>
      <c r="S11" s="6">
        <v>0</v>
      </c>
      <c r="T11" s="6">
        <v>0</v>
      </c>
      <c r="U11" s="6">
        <v>0</v>
      </c>
      <c r="V11" s="6">
        <v>0</v>
      </c>
      <c r="W11" s="6">
        <v>0</v>
      </c>
      <c r="X11" s="6">
        <v>0</v>
      </c>
      <c r="Y11" s="6">
        <v>0</v>
      </c>
      <c r="Z11" s="6">
        <v>0</v>
      </c>
      <c r="AA11" s="6">
        <v>0</v>
      </c>
      <c r="AB11" s="21" t="e">
        <f t="shared" ref="AB11:AB21" si="11">AA11/V11</f>
        <v>#DIV/0!</v>
      </c>
      <c r="AC11" s="23" t="e">
        <f t="shared" ref="AC11:AC21" si="12">IF(AB11&gt;=100%,1,AB11)</f>
        <v>#DIV/0!</v>
      </c>
      <c r="AD11" s="24" t="e">
        <f t="shared" ref="AD11:AD21" si="13">IF(AB11&gt;=85%,"85% a 100%",IF(AND(AB11&gt;=70%,AB11&lt;85%),"70% a 84,99%","0% a 69,99%"))</f>
        <v>#DIV/0!</v>
      </c>
      <c r="AE11" s="26" t="str">
        <f t="shared" si="3"/>
        <v>096859554000156</v>
      </c>
      <c r="AF11" s="6">
        <v>0</v>
      </c>
      <c r="AG11" s="6">
        <v>0</v>
      </c>
      <c r="AH11" s="21" t="e">
        <f t="shared" ref="AH11:AH21" si="14">AG11/AF11</f>
        <v>#DIV/0!</v>
      </c>
      <c r="AI11" s="26" t="e">
        <f t="shared" ref="AI11:AI21" si="15">IF(AH11&gt;=85%,"85% a 100%",IF(AND(AH11&gt;=70%,AH11&lt;85%),"70% a 84,99%","0% a 69,99%"))</f>
        <v>#DIV/0!</v>
      </c>
      <c r="AJ11" s="6">
        <v>0</v>
      </c>
      <c r="AK11" s="6">
        <v>0</v>
      </c>
      <c r="AL11" s="5" t="s">
        <v>905</v>
      </c>
      <c r="AM11" s="5" t="s">
        <v>905</v>
      </c>
      <c r="AN11" s="5" t="s">
        <v>905</v>
      </c>
      <c r="AO11" s="5" t="s">
        <v>905</v>
      </c>
      <c r="AP11" s="5" t="s">
        <v>831</v>
      </c>
      <c r="AQ11" s="5" t="s">
        <v>87</v>
      </c>
      <c r="AR11" s="7">
        <v>44588.947048611102</v>
      </c>
      <c r="AS11" s="10"/>
    </row>
    <row r="12" spans="1:45" s="1" customFormat="1" ht="50" customHeight="1">
      <c r="A12" s="9">
        <v>2021</v>
      </c>
      <c r="B12" s="5" t="s">
        <v>845</v>
      </c>
      <c r="C12" s="5" t="str">
        <f>VLOOKUP(Tabla14[[#This Row],[RUC]],[1]ENTIDADES!$A$2:$I$191,2,0)</f>
        <v>GABINETE SECTORIAL DE SEGURIDAD</v>
      </c>
      <c r="D12" s="5" t="s">
        <v>231</v>
      </c>
      <c r="E12" s="5" t="str">
        <f>VLOOKUP(Tabla14[[#This Row],[RUC]],[1]ENTIDADES!$A$2:$I$191,4,0)</f>
        <v>ZONA 8</v>
      </c>
      <c r="F12" s="5" t="s">
        <v>1057</v>
      </c>
      <c r="G12" s="5" t="s">
        <v>180</v>
      </c>
      <c r="H12" s="29" t="s">
        <v>2771</v>
      </c>
      <c r="I12" s="5">
        <v>3</v>
      </c>
      <c r="J12" s="4">
        <v>9</v>
      </c>
      <c r="K12" s="5" t="s">
        <v>2067</v>
      </c>
      <c r="L12" s="5" t="s">
        <v>2774</v>
      </c>
      <c r="M12" s="4">
        <v>10</v>
      </c>
      <c r="N12" s="5" t="s">
        <v>561</v>
      </c>
      <c r="O12" s="5" t="s">
        <v>2026</v>
      </c>
      <c r="P12" s="5" t="s">
        <v>314</v>
      </c>
      <c r="Q12" s="6">
        <v>100</v>
      </c>
      <c r="R12" s="6">
        <v>0</v>
      </c>
      <c r="S12" s="6">
        <v>0</v>
      </c>
      <c r="T12" s="6">
        <v>0</v>
      </c>
      <c r="U12" s="6">
        <v>0</v>
      </c>
      <c r="V12" s="6">
        <v>0</v>
      </c>
      <c r="W12" s="6">
        <v>0</v>
      </c>
      <c r="X12" s="6">
        <v>0</v>
      </c>
      <c r="Y12" s="6">
        <v>0</v>
      </c>
      <c r="Z12" s="6">
        <v>0</v>
      </c>
      <c r="AA12" s="6">
        <v>0</v>
      </c>
      <c r="AB12" s="21" t="e">
        <f t="shared" si="11"/>
        <v>#DIV/0!</v>
      </c>
      <c r="AC12" s="23" t="e">
        <f t="shared" si="12"/>
        <v>#DIV/0!</v>
      </c>
      <c r="AD12" s="24" t="e">
        <f t="shared" si="13"/>
        <v>#DIV/0!</v>
      </c>
      <c r="AE12" s="26" t="str">
        <f t="shared" si="3"/>
        <v>096860897000186</v>
      </c>
      <c r="AF12" s="6">
        <v>0</v>
      </c>
      <c r="AG12" s="6">
        <v>0</v>
      </c>
      <c r="AH12" s="21" t="e">
        <f t="shared" si="14"/>
        <v>#DIV/0!</v>
      </c>
      <c r="AI12" s="26" t="e">
        <f t="shared" si="15"/>
        <v>#DIV/0!</v>
      </c>
      <c r="AJ12" s="6">
        <v>0</v>
      </c>
      <c r="AK12" s="6">
        <v>0</v>
      </c>
      <c r="AL12" s="5" t="s">
        <v>2026</v>
      </c>
      <c r="AM12" s="5" t="s">
        <v>2026</v>
      </c>
      <c r="AN12" s="5"/>
      <c r="AO12" s="5" t="s">
        <v>2026</v>
      </c>
      <c r="AP12" s="5" t="s">
        <v>553</v>
      </c>
      <c r="AQ12" s="5" t="s">
        <v>617</v>
      </c>
      <c r="AR12" s="7">
        <v>44580.613425925898</v>
      </c>
      <c r="AS12" s="10"/>
    </row>
    <row r="13" spans="1:45" s="1" customFormat="1" ht="50" customHeight="1">
      <c r="A13" s="9">
        <v>2021</v>
      </c>
      <c r="B13" s="5" t="s">
        <v>1810</v>
      </c>
      <c r="C13" s="5" t="str">
        <f>VLOOKUP(Tabla14[[#This Row],[RUC]],[1]ENTIDADES!$A$2:$I$191,2,0)</f>
        <v>GABINETE SECTORIAL PRODUCTIVO</v>
      </c>
      <c r="D13" s="5" t="s">
        <v>523</v>
      </c>
      <c r="E13" s="5" t="str">
        <f>VLOOKUP(Tabla14[[#This Row],[RUC]],[1]ENTIDADES!$A$2:$I$191,4,0)</f>
        <v>ZONA 9</v>
      </c>
      <c r="F13" s="5" t="s">
        <v>1117</v>
      </c>
      <c r="G13" s="5" t="s">
        <v>2233</v>
      </c>
      <c r="H13" s="29" t="s">
        <v>2771</v>
      </c>
      <c r="I13" s="5">
        <v>2</v>
      </c>
      <c r="J13" s="4">
        <v>5</v>
      </c>
      <c r="K13" s="5" t="s">
        <v>2602</v>
      </c>
      <c r="L13" s="5" t="s">
        <v>2772</v>
      </c>
      <c r="M13" s="4">
        <v>3</v>
      </c>
      <c r="N13" s="5" t="s">
        <v>532</v>
      </c>
      <c r="O13" s="5" t="s">
        <v>89</v>
      </c>
      <c r="P13" s="5" t="s">
        <v>1020</v>
      </c>
      <c r="Q13" s="6">
        <v>0</v>
      </c>
      <c r="R13" s="6">
        <v>0</v>
      </c>
      <c r="S13" s="6">
        <v>0</v>
      </c>
      <c r="T13" s="6">
        <v>0</v>
      </c>
      <c r="U13" s="6">
        <v>0</v>
      </c>
      <c r="V13" s="6">
        <v>0</v>
      </c>
      <c r="W13" s="6">
        <v>0</v>
      </c>
      <c r="X13" s="6">
        <v>0</v>
      </c>
      <c r="Y13" s="6">
        <v>0</v>
      </c>
      <c r="Z13" s="6">
        <v>0</v>
      </c>
      <c r="AA13" s="6">
        <v>0</v>
      </c>
      <c r="AB13" s="21" t="e">
        <f t="shared" si="11"/>
        <v>#DIV/0!</v>
      </c>
      <c r="AC13" s="23" t="e">
        <f t="shared" si="12"/>
        <v>#DIV/0!</v>
      </c>
      <c r="AD13" s="24" t="e">
        <f t="shared" si="13"/>
        <v>#DIV/0!</v>
      </c>
      <c r="AE13" s="26" t="str">
        <f t="shared" si="3"/>
        <v>176000147000123</v>
      </c>
      <c r="AF13" s="6">
        <v>0</v>
      </c>
      <c r="AG13" s="6">
        <v>0</v>
      </c>
      <c r="AH13" s="21" t="e">
        <f t="shared" si="14"/>
        <v>#DIV/0!</v>
      </c>
      <c r="AI13" s="26" t="e">
        <f t="shared" si="15"/>
        <v>#DIV/0!</v>
      </c>
      <c r="AJ13" s="6">
        <v>0</v>
      </c>
      <c r="AK13" s="6">
        <v>0</v>
      </c>
      <c r="AL13" s="5" t="s">
        <v>1409</v>
      </c>
      <c r="AM13" s="5" t="s">
        <v>1409</v>
      </c>
      <c r="AN13" s="5" t="s">
        <v>1409</v>
      </c>
      <c r="AO13" s="5" t="s">
        <v>1409</v>
      </c>
      <c r="AP13" s="5" t="s">
        <v>628</v>
      </c>
      <c r="AQ13" s="5" t="s">
        <v>1687</v>
      </c>
      <c r="AR13" s="7">
        <v>44592.69</v>
      </c>
      <c r="AS13" s="10"/>
    </row>
    <row r="14" spans="1:45" s="1" customFormat="1" ht="50" customHeight="1">
      <c r="A14" s="9">
        <v>2021</v>
      </c>
      <c r="B14" s="5" t="s">
        <v>1810</v>
      </c>
      <c r="C14" s="5" t="str">
        <f>VLOOKUP(Tabla14[[#This Row],[RUC]],[1]ENTIDADES!$A$2:$I$191,2,0)</f>
        <v>GABINETE SECTORIAL PRODUCTIVO</v>
      </c>
      <c r="D14" s="5" t="s">
        <v>523</v>
      </c>
      <c r="E14" s="5" t="str">
        <f>VLOOKUP(Tabla14[[#This Row],[RUC]],[1]ENTIDADES!$A$2:$I$191,4,0)</f>
        <v>ZONA 9</v>
      </c>
      <c r="F14" s="5" t="s">
        <v>1376</v>
      </c>
      <c r="G14" s="5" t="s">
        <v>848</v>
      </c>
      <c r="H14" s="29" t="s">
        <v>2771</v>
      </c>
      <c r="I14" s="5">
        <v>2</v>
      </c>
      <c r="J14" s="4">
        <v>6</v>
      </c>
      <c r="K14" s="5" t="s">
        <v>869</v>
      </c>
      <c r="L14" s="5" t="s">
        <v>2772</v>
      </c>
      <c r="M14" s="4">
        <v>3</v>
      </c>
      <c r="N14" s="5" t="s">
        <v>532</v>
      </c>
      <c r="O14" s="5" t="s">
        <v>89</v>
      </c>
      <c r="P14" s="5" t="s">
        <v>1020</v>
      </c>
      <c r="Q14" s="6">
        <v>0</v>
      </c>
      <c r="R14" s="6">
        <v>0</v>
      </c>
      <c r="S14" s="6">
        <v>0</v>
      </c>
      <c r="T14" s="6">
        <v>0</v>
      </c>
      <c r="U14" s="6">
        <v>0</v>
      </c>
      <c r="V14" s="6">
        <v>0</v>
      </c>
      <c r="W14" s="6">
        <v>0</v>
      </c>
      <c r="X14" s="6">
        <v>0</v>
      </c>
      <c r="Y14" s="6">
        <v>0</v>
      </c>
      <c r="Z14" s="6">
        <v>0</v>
      </c>
      <c r="AA14" s="6">
        <v>0</v>
      </c>
      <c r="AB14" s="21" t="e">
        <f t="shared" si="11"/>
        <v>#DIV/0!</v>
      </c>
      <c r="AC14" s="23" t="e">
        <f t="shared" si="12"/>
        <v>#DIV/0!</v>
      </c>
      <c r="AD14" s="24" t="e">
        <f t="shared" si="13"/>
        <v>#DIV/0!</v>
      </c>
      <c r="AE14" s="26" t="str">
        <f t="shared" si="3"/>
        <v>176000147000127</v>
      </c>
      <c r="AF14" s="6">
        <v>0</v>
      </c>
      <c r="AG14" s="6">
        <v>0</v>
      </c>
      <c r="AH14" s="21" t="e">
        <f t="shared" si="14"/>
        <v>#DIV/0!</v>
      </c>
      <c r="AI14" s="26" t="e">
        <f t="shared" si="15"/>
        <v>#DIV/0!</v>
      </c>
      <c r="AJ14" s="6">
        <v>0</v>
      </c>
      <c r="AK14" s="6">
        <v>0</v>
      </c>
      <c r="AL14" s="5" t="s">
        <v>1409</v>
      </c>
      <c r="AM14" s="5" t="s">
        <v>1409</v>
      </c>
      <c r="AN14" s="5" t="s">
        <v>1409</v>
      </c>
      <c r="AO14" s="5" t="s">
        <v>1409</v>
      </c>
      <c r="AP14" s="5" t="s">
        <v>628</v>
      </c>
      <c r="AQ14" s="5" t="s">
        <v>1687</v>
      </c>
      <c r="AR14" s="7">
        <v>44592.690162036997</v>
      </c>
      <c r="AS14" s="10"/>
    </row>
    <row r="15" spans="1:45" s="1" customFormat="1" ht="50" customHeight="1">
      <c r="A15" s="9">
        <v>2021</v>
      </c>
      <c r="B15" s="5" t="s">
        <v>1810</v>
      </c>
      <c r="C15" s="5" t="str">
        <f>VLOOKUP(Tabla14[[#This Row],[RUC]],[1]ENTIDADES!$A$2:$I$191,2,0)</f>
        <v>GABINETE SECTORIAL PRODUCTIVO</v>
      </c>
      <c r="D15" s="5" t="s">
        <v>523</v>
      </c>
      <c r="E15" s="5" t="str">
        <f>VLOOKUP(Tabla14[[#This Row],[RUC]],[1]ENTIDADES!$A$2:$I$191,4,0)</f>
        <v>ZONA 9</v>
      </c>
      <c r="F15" s="5" t="s">
        <v>122</v>
      </c>
      <c r="G15" s="5" t="s">
        <v>1518</v>
      </c>
      <c r="H15" s="29" t="s">
        <v>2771</v>
      </c>
      <c r="I15" s="5">
        <v>2</v>
      </c>
      <c r="J15" s="4">
        <v>6</v>
      </c>
      <c r="K15" s="5" t="s">
        <v>869</v>
      </c>
      <c r="L15" s="5" t="s">
        <v>2772</v>
      </c>
      <c r="M15" s="4">
        <v>3</v>
      </c>
      <c r="N15" s="5" t="s">
        <v>532</v>
      </c>
      <c r="O15" s="5" t="s">
        <v>89</v>
      </c>
      <c r="P15" s="5" t="s">
        <v>1020</v>
      </c>
      <c r="Q15" s="6">
        <v>0</v>
      </c>
      <c r="R15" s="6">
        <v>0</v>
      </c>
      <c r="S15" s="6">
        <v>0</v>
      </c>
      <c r="T15" s="6">
        <v>0</v>
      </c>
      <c r="U15" s="6">
        <v>0</v>
      </c>
      <c r="V15" s="6">
        <v>0</v>
      </c>
      <c r="W15" s="6">
        <v>0</v>
      </c>
      <c r="X15" s="6">
        <v>0</v>
      </c>
      <c r="Y15" s="6">
        <v>0</v>
      </c>
      <c r="Z15" s="6">
        <v>0</v>
      </c>
      <c r="AA15" s="6">
        <v>0</v>
      </c>
      <c r="AB15" s="21" t="e">
        <f t="shared" si="11"/>
        <v>#DIV/0!</v>
      </c>
      <c r="AC15" s="23" t="e">
        <f t="shared" si="12"/>
        <v>#DIV/0!</v>
      </c>
      <c r="AD15" s="24" t="e">
        <f t="shared" si="13"/>
        <v>#DIV/0!</v>
      </c>
      <c r="AE15" s="26" t="str">
        <f t="shared" si="3"/>
        <v>176000147000131</v>
      </c>
      <c r="AF15" s="6">
        <v>0</v>
      </c>
      <c r="AG15" s="6">
        <v>0</v>
      </c>
      <c r="AH15" s="21" t="e">
        <f t="shared" si="14"/>
        <v>#DIV/0!</v>
      </c>
      <c r="AI15" s="26" t="e">
        <f t="shared" si="15"/>
        <v>#DIV/0!</v>
      </c>
      <c r="AJ15" s="6">
        <v>0</v>
      </c>
      <c r="AK15" s="6">
        <v>0</v>
      </c>
      <c r="AL15" s="5" t="s">
        <v>1409</v>
      </c>
      <c r="AM15" s="5" t="s">
        <v>1409</v>
      </c>
      <c r="AN15" s="5" t="s">
        <v>1409</v>
      </c>
      <c r="AO15" s="5" t="s">
        <v>1409</v>
      </c>
      <c r="AP15" s="5" t="s">
        <v>628</v>
      </c>
      <c r="AQ15" s="5" t="s">
        <v>1687</v>
      </c>
      <c r="AR15" s="7">
        <v>44592.694710648102</v>
      </c>
      <c r="AS15" s="10"/>
    </row>
    <row r="16" spans="1:45" s="1" customFormat="1" ht="50" customHeight="1">
      <c r="A16" s="9">
        <v>2021</v>
      </c>
      <c r="B16" s="5" t="s">
        <v>1188</v>
      </c>
      <c r="C16" s="5" t="str">
        <f>VLOOKUP(Tabla14[[#This Row],[RUC]],[1]ENTIDADES!$A$2:$I$191,2,0)</f>
        <v>GABINETE SECTORIAL DE SEGURIDAD</v>
      </c>
      <c r="D16" s="5" t="s">
        <v>1439</v>
      </c>
      <c r="E16" s="5" t="str">
        <f>VLOOKUP(Tabla14[[#This Row],[RUC]],[1]ENTIDADES!$A$2:$I$191,4,0)</f>
        <v>ZONA 9</v>
      </c>
      <c r="F16" s="5" t="s">
        <v>2620</v>
      </c>
      <c r="G16" s="5" t="s">
        <v>936</v>
      </c>
      <c r="H16" s="29" t="s">
        <v>2771</v>
      </c>
      <c r="I16" s="5">
        <v>3</v>
      </c>
      <c r="J16" s="4">
        <v>9</v>
      </c>
      <c r="K16" s="5" t="s">
        <v>2067</v>
      </c>
      <c r="L16" s="5" t="s">
        <v>2774</v>
      </c>
      <c r="M16" s="4">
        <v>10</v>
      </c>
      <c r="N16" s="5" t="s">
        <v>561</v>
      </c>
      <c r="O16" s="5" t="s">
        <v>2675</v>
      </c>
      <c r="P16" s="5" t="s">
        <v>560</v>
      </c>
      <c r="Q16" s="6">
        <v>0.33</v>
      </c>
      <c r="R16" s="6">
        <v>0</v>
      </c>
      <c r="S16" s="6">
        <v>0</v>
      </c>
      <c r="T16" s="6">
        <v>0</v>
      </c>
      <c r="U16" s="6">
        <v>0</v>
      </c>
      <c r="V16" s="6">
        <v>0</v>
      </c>
      <c r="W16" s="6">
        <v>0</v>
      </c>
      <c r="X16" s="6">
        <v>0</v>
      </c>
      <c r="Y16" s="6">
        <v>0</v>
      </c>
      <c r="Z16" s="6">
        <v>0</v>
      </c>
      <c r="AA16" s="6">
        <v>0</v>
      </c>
      <c r="AB16" s="21" t="e">
        <f t="shared" si="11"/>
        <v>#DIV/0!</v>
      </c>
      <c r="AC16" s="23" t="e">
        <f t="shared" si="12"/>
        <v>#DIV/0!</v>
      </c>
      <c r="AD16" s="24" t="e">
        <f t="shared" si="13"/>
        <v>#DIV/0!</v>
      </c>
      <c r="AE16" s="26" t="str">
        <f t="shared" si="3"/>
        <v>176000074000122</v>
      </c>
      <c r="AF16" s="6">
        <v>0</v>
      </c>
      <c r="AG16" s="6">
        <v>0</v>
      </c>
      <c r="AH16" s="21" t="e">
        <f t="shared" si="14"/>
        <v>#DIV/0!</v>
      </c>
      <c r="AI16" s="26" t="e">
        <f t="shared" si="15"/>
        <v>#DIV/0!</v>
      </c>
      <c r="AJ16" s="6">
        <v>0</v>
      </c>
      <c r="AK16" s="6">
        <v>0</v>
      </c>
      <c r="AL16" s="5" t="s">
        <v>458</v>
      </c>
      <c r="AM16" s="5" t="s">
        <v>458</v>
      </c>
      <c r="AN16" s="5" t="s">
        <v>458</v>
      </c>
      <c r="AO16" s="5" t="s">
        <v>41</v>
      </c>
      <c r="AP16" s="5" t="s">
        <v>1401</v>
      </c>
      <c r="AQ16" s="5" t="s">
        <v>1520</v>
      </c>
      <c r="AR16" s="7">
        <v>44578.634143518502</v>
      </c>
      <c r="AS16" s="10"/>
    </row>
    <row r="17" spans="1:45" s="1" customFormat="1" ht="50" customHeight="1">
      <c r="A17" s="9">
        <v>2021</v>
      </c>
      <c r="B17" s="5" t="s">
        <v>1727</v>
      </c>
      <c r="C17" s="5" t="str">
        <f>VLOOKUP(Tabla14[[#This Row],[RUC]],[1]ENTIDADES!$A$2:$I$191,2,0)</f>
        <v>GABINETE SECTORIAL PRODUCTIVO</v>
      </c>
      <c r="D17" s="5" t="s">
        <v>699</v>
      </c>
      <c r="E17" s="5" t="str">
        <f>VLOOKUP(Tabla14[[#This Row],[RUC]],[1]ENTIDADES!$A$2:$I$191,4,0)</f>
        <v>ZONA 9</v>
      </c>
      <c r="F17" s="5" t="s">
        <v>2429</v>
      </c>
      <c r="G17" s="5" t="s">
        <v>868</v>
      </c>
      <c r="H17" s="29" t="s">
        <v>2771</v>
      </c>
      <c r="I17" s="5">
        <v>1</v>
      </c>
      <c r="J17" s="4">
        <v>1</v>
      </c>
      <c r="K17" s="5" t="s">
        <v>55</v>
      </c>
      <c r="L17" s="5" t="s">
        <v>2773</v>
      </c>
      <c r="M17" s="4">
        <v>5</v>
      </c>
      <c r="N17" s="5" t="s">
        <v>1388</v>
      </c>
      <c r="O17" s="5" t="s">
        <v>1341</v>
      </c>
      <c r="P17" s="5" t="s">
        <v>314</v>
      </c>
      <c r="Q17" s="6">
        <v>0</v>
      </c>
      <c r="R17" s="6">
        <v>0</v>
      </c>
      <c r="S17" s="6">
        <v>0</v>
      </c>
      <c r="T17" s="6">
        <v>0</v>
      </c>
      <c r="U17" s="6">
        <v>0</v>
      </c>
      <c r="V17" s="6">
        <v>0</v>
      </c>
      <c r="W17" s="6">
        <v>0</v>
      </c>
      <c r="X17" s="6">
        <v>0</v>
      </c>
      <c r="Y17" s="6">
        <v>0</v>
      </c>
      <c r="Z17" s="6">
        <v>0</v>
      </c>
      <c r="AA17" s="6">
        <v>0</v>
      </c>
      <c r="AB17" s="21" t="e">
        <f t="shared" si="11"/>
        <v>#DIV/0!</v>
      </c>
      <c r="AC17" s="23" t="e">
        <f t="shared" si="12"/>
        <v>#DIV/0!</v>
      </c>
      <c r="AD17" s="24" t="e">
        <f t="shared" si="13"/>
        <v>#DIV/0!</v>
      </c>
      <c r="AE17" s="26" t="str">
        <f t="shared" si="3"/>
        <v>176000945000120</v>
      </c>
      <c r="AF17" s="6">
        <v>0</v>
      </c>
      <c r="AG17" s="6">
        <v>0</v>
      </c>
      <c r="AH17" s="21" t="e">
        <f t="shared" si="14"/>
        <v>#DIV/0!</v>
      </c>
      <c r="AI17" s="26" t="e">
        <f t="shared" si="15"/>
        <v>#DIV/0!</v>
      </c>
      <c r="AJ17" s="6">
        <v>0</v>
      </c>
      <c r="AK17" s="6">
        <v>0</v>
      </c>
      <c r="AL17" s="5" t="s">
        <v>567</v>
      </c>
      <c r="AM17" s="5" t="s">
        <v>2711</v>
      </c>
      <c r="AN17" s="5" t="s">
        <v>2711</v>
      </c>
      <c r="AO17" s="5" t="s">
        <v>2711</v>
      </c>
      <c r="AP17" s="5" t="s">
        <v>1997</v>
      </c>
      <c r="AQ17" s="5" t="s">
        <v>1371</v>
      </c>
      <c r="AR17" s="7">
        <v>44586.387627314798</v>
      </c>
      <c r="AS17" s="10"/>
    </row>
    <row r="18" spans="1:45" s="1" customFormat="1" ht="50" customHeight="1">
      <c r="A18" s="9">
        <v>2021</v>
      </c>
      <c r="B18" s="5" t="s">
        <v>1727</v>
      </c>
      <c r="C18" s="5" t="str">
        <f>VLOOKUP(Tabla14[[#This Row],[RUC]],[1]ENTIDADES!$A$2:$I$191,2,0)</f>
        <v>GABINETE SECTORIAL PRODUCTIVO</v>
      </c>
      <c r="D18" s="5" t="s">
        <v>699</v>
      </c>
      <c r="E18" s="5" t="str">
        <f>VLOOKUP(Tabla14[[#This Row],[RUC]],[1]ENTIDADES!$A$2:$I$191,4,0)</f>
        <v>ZONA 9</v>
      </c>
      <c r="F18" s="5" t="s">
        <v>1980</v>
      </c>
      <c r="G18" s="5" t="s">
        <v>1322</v>
      </c>
      <c r="H18" s="29" t="s">
        <v>2771</v>
      </c>
      <c r="I18" s="5">
        <v>3</v>
      </c>
      <c r="J18" s="4">
        <v>7</v>
      </c>
      <c r="K18" s="5" t="s">
        <v>2274</v>
      </c>
      <c r="L18" s="5" t="s">
        <v>2773</v>
      </c>
      <c r="M18" s="4">
        <v>5</v>
      </c>
      <c r="N18" s="5" t="s">
        <v>1388</v>
      </c>
      <c r="O18" s="5" t="s">
        <v>1341</v>
      </c>
      <c r="P18" s="5" t="s">
        <v>314</v>
      </c>
      <c r="Q18" s="6">
        <v>0</v>
      </c>
      <c r="R18" s="6">
        <v>0</v>
      </c>
      <c r="S18" s="6">
        <v>0</v>
      </c>
      <c r="T18" s="6">
        <v>0</v>
      </c>
      <c r="U18" s="6">
        <v>0</v>
      </c>
      <c r="V18" s="6">
        <v>0</v>
      </c>
      <c r="W18" s="6">
        <v>0</v>
      </c>
      <c r="X18" s="6">
        <v>0</v>
      </c>
      <c r="Y18" s="6">
        <v>0</v>
      </c>
      <c r="Z18" s="6">
        <v>0</v>
      </c>
      <c r="AA18" s="6">
        <v>0</v>
      </c>
      <c r="AB18" s="21" t="e">
        <f t="shared" si="11"/>
        <v>#DIV/0!</v>
      </c>
      <c r="AC18" s="23" t="e">
        <f t="shared" si="12"/>
        <v>#DIV/0!</v>
      </c>
      <c r="AD18" s="24" t="e">
        <f t="shared" si="13"/>
        <v>#DIV/0!</v>
      </c>
      <c r="AE18" s="26" t="str">
        <f t="shared" si="3"/>
        <v>176000945000197</v>
      </c>
      <c r="AF18" s="6">
        <v>0</v>
      </c>
      <c r="AG18" s="6">
        <v>0</v>
      </c>
      <c r="AH18" s="21" t="e">
        <f t="shared" si="14"/>
        <v>#DIV/0!</v>
      </c>
      <c r="AI18" s="26" t="e">
        <f t="shared" si="15"/>
        <v>#DIV/0!</v>
      </c>
      <c r="AJ18" s="6">
        <v>0</v>
      </c>
      <c r="AK18" s="6">
        <v>0</v>
      </c>
      <c r="AL18" s="5" t="s">
        <v>567</v>
      </c>
      <c r="AM18" s="5" t="s">
        <v>2711</v>
      </c>
      <c r="AN18" s="5" t="s">
        <v>2711</v>
      </c>
      <c r="AO18" s="5" t="s">
        <v>2711</v>
      </c>
      <c r="AP18" s="5" t="s">
        <v>1997</v>
      </c>
      <c r="AQ18" s="5" t="s">
        <v>1371</v>
      </c>
      <c r="AR18" s="7">
        <v>44586.389479166697</v>
      </c>
      <c r="AS18" s="10"/>
    </row>
    <row r="19" spans="1:45" s="1" customFormat="1" ht="50" customHeight="1">
      <c r="A19" s="9">
        <v>2021</v>
      </c>
      <c r="B19" s="5" t="s">
        <v>2427</v>
      </c>
      <c r="C19" s="5" t="str">
        <f>VLOOKUP(Tabla14[[#This Row],[RUC]],[1]ENTIDADES!$A$2:$I$191,2,0)</f>
        <v>GABINETE SECTORIAL ECONÓMICO</v>
      </c>
      <c r="D19" s="5" t="s">
        <v>1182</v>
      </c>
      <c r="E19" s="5" t="str">
        <f>VLOOKUP(Tabla14[[#This Row],[RUC]],[1]ENTIDADES!$A$2:$I$191,4,0)</f>
        <v>ZONA 9</v>
      </c>
      <c r="F19" s="5" t="s">
        <v>1631</v>
      </c>
      <c r="G19" s="5" t="s">
        <v>2680</v>
      </c>
      <c r="H19" s="29" t="s">
        <v>2771</v>
      </c>
      <c r="I19" s="5">
        <v>2</v>
      </c>
      <c r="J19" s="4">
        <v>4</v>
      </c>
      <c r="K19" s="5" t="s">
        <v>108</v>
      </c>
      <c r="L19" s="5" t="s">
        <v>2772</v>
      </c>
      <c r="M19" s="4">
        <v>4</v>
      </c>
      <c r="N19" s="5" t="s">
        <v>1840</v>
      </c>
      <c r="O19" s="5" t="s">
        <v>89</v>
      </c>
      <c r="P19" s="5" t="s">
        <v>2006</v>
      </c>
      <c r="Q19" s="6">
        <v>0</v>
      </c>
      <c r="R19" s="6">
        <v>0</v>
      </c>
      <c r="S19" s="6">
        <v>0</v>
      </c>
      <c r="T19" s="6">
        <v>0</v>
      </c>
      <c r="U19" s="6">
        <v>0</v>
      </c>
      <c r="V19" s="6">
        <v>0</v>
      </c>
      <c r="W19" s="6">
        <v>0</v>
      </c>
      <c r="X19" s="6">
        <v>0</v>
      </c>
      <c r="Y19" s="6">
        <v>0</v>
      </c>
      <c r="Z19" s="6">
        <v>0</v>
      </c>
      <c r="AA19" s="6">
        <v>0</v>
      </c>
      <c r="AB19" s="21" t="e">
        <f t="shared" si="11"/>
        <v>#DIV/0!</v>
      </c>
      <c r="AC19" s="23" t="e">
        <f t="shared" si="12"/>
        <v>#DIV/0!</v>
      </c>
      <c r="AD19" s="24" t="e">
        <f t="shared" si="13"/>
        <v>#DIV/0!</v>
      </c>
      <c r="AE19" s="26" t="str">
        <f t="shared" si="3"/>
        <v>176000090000155</v>
      </c>
      <c r="AF19" s="6">
        <v>0</v>
      </c>
      <c r="AG19" s="6">
        <v>0</v>
      </c>
      <c r="AH19" s="21" t="e">
        <f t="shared" si="14"/>
        <v>#DIV/0!</v>
      </c>
      <c r="AI19" s="26" t="e">
        <f t="shared" si="15"/>
        <v>#DIV/0!</v>
      </c>
      <c r="AJ19" s="6">
        <v>0</v>
      </c>
      <c r="AK19" s="6">
        <v>0</v>
      </c>
      <c r="AL19" s="5" t="s">
        <v>2212</v>
      </c>
      <c r="AM19" s="5" t="s">
        <v>179</v>
      </c>
      <c r="AN19" s="5" t="s">
        <v>179</v>
      </c>
      <c r="AO19" s="5" t="s">
        <v>734</v>
      </c>
      <c r="AP19" s="5" t="s">
        <v>351</v>
      </c>
      <c r="AQ19" s="5" t="s">
        <v>70</v>
      </c>
      <c r="AR19" s="7">
        <v>44580.357534722199</v>
      </c>
      <c r="AS19" s="10"/>
    </row>
    <row r="20" spans="1:45" s="1" customFormat="1" ht="50" customHeight="1">
      <c r="A20" s="9">
        <v>2021</v>
      </c>
      <c r="B20" s="5" t="s">
        <v>2427</v>
      </c>
      <c r="C20" s="5" t="str">
        <f>VLOOKUP(Tabla14[[#This Row],[RUC]],[1]ENTIDADES!$A$2:$I$191,2,0)</f>
        <v>GABINETE SECTORIAL ECONÓMICO</v>
      </c>
      <c r="D20" s="5" t="s">
        <v>1182</v>
      </c>
      <c r="E20" s="5" t="str">
        <f>VLOOKUP(Tabla14[[#This Row],[RUC]],[1]ENTIDADES!$A$2:$I$191,4,0)</f>
        <v>ZONA 9</v>
      </c>
      <c r="F20" s="5" t="s">
        <v>1980</v>
      </c>
      <c r="G20" s="5" t="s">
        <v>1322</v>
      </c>
      <c r="H20" s="29" t="s">
        <v>2771</v>
      </c>
      <c r="I20" s="5">
        <v>2</v>
      </c>
      <c r="J20" s="4">
        <v>4</v>
      </c>
      <c r="K20" s="5" t="s">
        <v>108</v>
      </c>
      <c r="L20" s="5" t="s">
        <v>2772</v>
      </c>
      <c r="M20" s="4">
        <v>4</v>
      </c>
      <c r="N20" s="5" t="s">
        <v>1840</v>
      </c>
      <c r="O20" s="5" t="s">
        <v>2416</v>
      </c>
      <c r="P20" s="5" t="s">
        <v>1332</v>
      </c>
      <c r="Q20" s="6">
        <v>0</v>
      </c>
      <c r="R20" s="6">
        <v>0</v>
      </c>
      <c r="S20" s="6">
        <v>0</v>
      </c>
      <c r="T20" s="6">
        <v>0</v>
      </c>
      <c r="U20" s="6">
        <v>0</v>
      </c>
      <c r="V20" s="6">
        <v>0</v>
      </c>
      <c r="W20" s="6">
        <v>0</v>
      </c>
      <c r="X20" s="6">
        <v>0</v>
      </c>
      <c r="Y20" s="6">
        <v>0</v>
      </c>
      <c r="Z20" s="6">
        <v>0</v>
      </c>
      <c r="AA20" s="6">
        <v>0</v>
      </c>
      <c r="AB20" s="21" t="e">
        <f t="shared" si="11"/>
        <v>#DIV/0!</v>
      </c>
      <c r="AC20" s="23" t="e">
        <f t="shared" si="12"/>
        <v>#DIV/0!</v>
      </c>
      <c r="AD20" s="24" t="e">
        <f t="shared" si="13"/>
        <v>#DIV/0!</v>
      </c>
      <c r="AE20" s="26" t="str">
        <f t="shared" si="3"/>
        <v>176000090000197</v>
      </c>
      <c r="AF20" s="6">
        <v>0</v>
      </c>
      <c r="AG20" s="6">
        <v>0</v>
      </c>
      <c r="AH20" s="21" t="e">
        <f t="shared" si="14"/>
        <v>#DIV/0!</v>
      </c>
      <c r="AI20" s="26" t="e">
        <f t="shared" si="15"/>
        <v>#DIV/0!</v>
      </c>
      <c r="AJ20" s="6">
        <v>0</v>
      </c>
      <c r="AK20" s="6">
        <v>0</v>
      </c>
      <c r="AL20" s="5" t="s">
        <v>1134</v>
      </c>
      <c r="AM20" s="5" t="s">
        <v>1134</v>
      </c>
      <c r="AN20" s="5" t="s">
        <v>1134</v>
      </c>
      <c r="AO20" s="5" t="s">
        <v>734</v>
      </c>
      <c r="AP20" s="5" t="s">
        <v>351</v>
      </c>
      <c r="AQ20" s="5" t="s">
        <v>70</v>
      </c>
      <c r="AR20" s="7">
        <v>44580.359525462998</v>
      </c>
      <c r="AS20" s="10"/>
    </row>
    <row r="21" spans="1:45" s="1" customFormat="1" ht="50" customHeight="1">
      <c r="A21" s="9">
        <v>2021</v>
      </c>
      <c r="B21" s="5" t="s">
        <v>1048</v>
      </c>
      <c r="C21" s="5" t="str">
        <f>VLOOKUP(Tabla14[[#This Row],[RUC]],[1]ENTIDADES!$A$2:$I$191,2,0)</f>
        <v>GABINETE SECTORIAL DE EDUCACIÓN</v>
      </c>
      <c r="D21" s="5" t="s">
        <v>1063</v>
      </c>
      <c r="E21" s="5" t="str">
        <f>VLOOKUP(Tabla14[[#This Row],[RUC]],[1]ENTIDADES!$A$2:$I$191,4,0)</f>
        <v>ZONA 9</v>
      </c>
      <c r="F21" s="5" t="s">
        <v>885</v>
      </c>
      <c r="G21" s="5" t="s">
        <v>270</v>
      </c>
      <c r="H21" s="29" t="s">
        <v>2771</v>
      </c>
      <c r="I21" s="5">
        <v>1</v>
      </c>
      <c r="J21" s="4">
        <v>1</v>
      </c>
      <c r="K21" s="5" t="s">
        <v>55</v>
      </c>
      <c r="L21" s="5" t="s">
        <v>2773</v>
      </c>
      <c r="M21" s="4">
        <v>7</v>
      </c>
      <c r="N21" s="5" t="s">
        <v>1817</v>
      </c>
      <c r="O21" s="5" t="s">
        <v>89</v>
      </c>
      <c r="P21" s="5" t="s">
        <v>1020</v>
      </c>
      <c r="Q21" s="6">
        <v>0</v>
      </c>
      <c r="R21" s="6">
        <v>0</v>
      </c>
      <c r="S21" s="6">
        <v>0</v>
      </c>
      <c r="T21" s="6">
        <v>0</v>
      </c>
      <c r="U21" s="6">
        <v>0</v>
      </c>
      <c r="V21" s="6">
        <v>0</v>
      </c>
      <c r="W21" s="6">
        <v>0</v>
      </c>
      <c r="X21" s="6">
        <v>0</v>
      </c>
      <c r="Y21" s="6">
        <v>0</v>
      </c>
      <c r="Z21" s="6">
        <v>0</v>
      </c>
      <c r="AA21" s="6">
        <v>0</v>
      </c>
      <c r="AB21" s="21" t="e">
        <f t="shared" si="11"/>
        <v>#DIV/0!</v>
      </c>
      <c r="AC21" s="23" t="e">
        <f t="shared" si="12"/>
        <v>#DIV/0!</v>
      </c>
      <c r="AD21" s="24" t="e">
        <f t="shared" si="13"/>
        <v>#DIV/0!</v>
      </c>
      <c r="AE21" s="26" t="str">
        <f t="shared" si="3"/>
        <v>176000104000125</v>
      </c>
      <c r="AF21" s="6">
        <v>0</v>
      </c>
      <c r="AG21" s="6">
        <v>0</v>
      </c>
      <c r="AH21" s="21" t="e">
        <f t="shared" si="14"/>
        <v>#DIV/0!</v>
      </c>
      <c r="AI21" s="26" t="e">
        <f t="shared" si="15"/>
        <v>#DIV/0!</v>
      </c>
      <c r="AJ21" s="6">
        <v>0</v>
      </c>
      <c r="AK21" s="6">
        <v>0</v>
      </c>
      <c r="AL21" s="5" t="s">
        <v>1409</v>
      </c>
      <c r="AM21" s="5" t="s">
        <v>1409</v>
      </c>
      <c r="AN21" s="5" t="s">
        <v>1409</v>
      </c>
      <c r="AO21" s="5" t="s">
        <v>1409</v>
      </c>
      <c r="AP21" s="5" t="s">
        <v>2246</v>
      </c>
      <c r="AQ21" s="5" t="s">
        <v>2246</v>
      </c>
      <c r="AR21" s="7">
        <v>44588.461597222202</v>
      </c>
      <c r="AS21" s="10"/>
    </row>
    <row r="22" spans="1:45" s="1" customFormat="1" ht="50" customHeight="1">
      <c r="A22" s="9">
        <v>2021</v>
      </c>
      <c r="B22" s="5" t="s">
        <v>1826</v>
      </c>
      <c r="C22" s="5" t="str">
        <f>VLOOKUP(Tabla14[[#This Row],[RUC]],[1]ENTIDADES!$A$2:$I$191,2,0)</f>
        <v>GABINETE SECTORIAL DE SEGURIDAD</v>
      </c>
      <c r="D22" s="5" t="s">
        <v>125</v>
      </c>
      <c r="E22" s="5" t="str">
        <f>VLOOKUP(Tabla14[[#This Row],[RUC]],[1]ENTIDADES!$A$2:$I$191,4,0)</f>
        <v>ZONA 9</v>
      </c>
      <c r="F22" s="5" t="s">
        <v>2429</v>
      </c>
      <c r="G22" s="5" t="s">
        <v>438</v>
      </c>
      <c r="H22" s="29" t="s">
        <v>2771</v>
      </c>
      <c r="I22" s="5">
        <v>1</v>
      </c>
      <c r="J22" s="4">
        <v>1</v>
      </c>
      <c r="K22" s="5" t="s">
        <v>55</v>
      </c>
      <c r="L22" s="5" t="s">
        <v>2774</v>
      </c>
      <c r="M22" s="4">
        <v>9</v>
      </c>
      <c r="N22" s="5" t="s">
        <v>1967</v>
      </c>
      <c r="O22" s="5" t="s">
        <v>2190</v>
      </c>
      <c r="P22" s="5" t="s">
        <v>2363</v>
      </c>
      <c r="Q22" s="6">
        <v>0</v>
      </c>
      <c r="R22" s="6">
        <v>0</v>
      </c>
      <c r="S22" s="6">
        <v>0</v>
      </c>
      <c r="T22" s="6">
        <v>0</v>
      </c>
      <c r="U22" s="6">
        <v>0</v>
      </c>
      <c r="V22" s="6">
        <v>0</v>
      </c>
      <c r="W22" s="6">
        <v>0</v>
      </c>
      <c r="X22" s="6">
        <v>0</v>
      </c>
      <c r="Y22" s="6">
        <v>0</v>
      </c>
      <c r="Z22" s="6">
        <v>0</v>
      </c>
      <c r="AA22" s="6">
        <v>0</v>
      </c>
      <c r="AB22" s="21" t="e">
        <f t="shared" ref="AB22:AB39" si="16">AA22/V22</f>
        <v>#DIV/0!</v>
      </c>
      <c r="AC22" s="23" t="e">
        <f t="shared" ref="AC22:AC39" si="17">IF(AB22&gt;=100%,1,AB22)</f>
        <v>#DIV/0!</v>
      </c>
      <c r="AD22" s="24" t="e">
        <f t="shared" ref="AD22:AD39" si="18">IF(AB22&gt;=85%,"85% a 100%",IF(AND(AB22&gt;=70%,AB22&lt;85%),"70% a 84,99%","0% a 69,99%"))</f>
        <v>#DIV/0!</v>
      </c>
      <c r="AE22" s="26" t="str">
        <f t="shared" si="3"/>
        <v>176000066000120</v>
      </c>
      <c r="AF22" s="6">
        <v>0</v>
      </c>
      <c r="AG22" s="6">
        <v>0</v>
      </c>
      <c r="AH22" s="21" t="e">
        <f t="shared" ref="AH22:AH40" si="19">AG22/AF22</f>
        <v>#DIV/0!</v>
      </c>
      <c r="AI22" s="26" t="e">
        <f t="shared" ref="AI22:AI39" si="20">IF(AH22&gt;=85%,"85% a 100%",IF(AND(AH22&gt;=70%,AH22&lt;85%),"70% a 84,99%","0% a 69,99%"))</f>
        <v>#DIV/0!</v>
      </c>
      <c r="AJ22" s="6">
        <v>0</v>
      </c>
      <c r="AK22" s="6">
        <v>0</v>
      </c>
      <c r="AL22" s="5" t="s">
        <v>2487</v>
      </c>
      <c r="AM22" s="5" t="s">
        <v>2487</v>
      </c>
      <c r="AN22" s="5"/>
      <c r="AO22" s="5" t="s">
        <v>2487</v>
      </c>
      <c r="AP22" s="5" t="s">
        <v>1696</v>
      </c>
      <c r="AQ22" s="5" t="s">
        <v>1630</v>
      </c>
      <c r="AR22" s="7">
        <v>44588.468981481499</v>
      </c>
      <c r="AS22" s="10"/>
    </row>
    <row r="23" spans="1:45" s="1" customFormat="1" ht="50" customHeight="1">
      <c r="A23" s="9">
        <v>2021</v>
      </c>
      <c r="B23" s="5" t="s">
        <v>1826</v>
      </c>
      <c r="C23" s="5" t="str">
        <f>VLOOKUP(Tabla14[[#This Row],[RUC]],[1]ENTIDADES!$A$2:$I$191,2,0)</f>
        <v>GABINETE SECTORIAL DE SEGURIDAD</v>
      </c>
      <c r="D23" s="5" t="s">
        <v>125</v>
      </c>
      <c r="E23" s="5" t="str">
        <f>VLOOKUP(Tabla14[[#This Row],[RUC]],[1]ENTIDADES!$A$2:$I$191,4,0)</f>
        <v>ZONA 9</v>
      </c>
      <c r="F23" s="5" t="s">
        <v>507</v>
      </c>
      <c r="G23" s="5" t="s">
        <v>2328</v>
      </c>
      <c r="H23" s="29" t="s">
        <v>2771</v>
      </c>
      <c r="I23" s="5">
        <v>3</v>
      </c>
      <c r="J23" s="4">
        <v>7</v>
      </c>
      <c r="K23" s="5" t="s">
        <v>2274</v>
      </c>
      <c r="L23" s="5" t="s">
        <v>2774</v>
      </c>
      <c r="M23" s="4">
        <v>9</v>
      </c>
      <c r="N23" s="5" t="s">
        <v>1967</v>
      </c>
      <c r="O23" s="5" t="s">
        <v>2190</v>
      </c>
      <c r="P23" s="5" t="s">
        <v>2363</v>
      </c>
      <c r="Q23" s="6">
        <v>0</v>
      </c>
      <c r="R23" s="6">
        <v>0</v>
      </c>
      <c r="S23" s="6">
        <v>0</v>
      </c>
      <c r="T23" s="6">
        <v>0</v>
      </c>
      <c r="U23" s="6">
        <v>0</v>
      </c>
      <c r="V23" s="6">
        <v>0</v>
      </c>
      <c r="W23" s="6">
        <v>0</v>
      </c>
      <c r="X23" s="6">
        <v>0</v>
      </c>
      <c r="Y23" s="6">
        <v>0</v>
      </c>
      <c r="Z23" s="6">
        <v>0</v>
      </c>
      <c r="AA23" s="6">
        <v>0</v>
      </c>
      <c r="AB23" s="21" t="e">
        <f t="shared" si="16"/>
        <v>#DIV/0!</v>
      </c>
      <c r="AC23" s="23" t="e">
        <f t="shared" si="17"/>
        <v>#DIV/0!</v>
      </c>
      <c r="AD23" s="24" t="e">
        <f t="shared" si="18"/>
        <v>#DIV/0!</v>
      </c>
      <c r="AE23" s="26" t="str">
        <f t="shared" si="3"/>
        <v>176000066000156</v>
      </c>
      <c r="AF23" s="6">
        <v>0</v>
      </c>
      <c r="AG23" s="6">
        <v>0</v>
      </c>
      <c r="AH23" s="21" t="e">
        <f t="shared" si="19"/>
        <v>#DIV/0!</v>
      </c>
      <c r="AI23" s="26" t="e">
        <f t="shared" si="20"/>
        <v>#DIV/0!</v>
      </c>
      <c r="AJ23" s="6">
        <v>0</v>
      </c>
      <c r="AK23" s="6">
        <v>0</v>
      </c>
      <c r="AL23" s="5" t="s">
        <v>11</v>
      </c>
      <c r="AM23" s="5" t="s">
        <v>2487</v>
      </c>
      <c r="AN23" s="5"/>
      <c r="AO23" s="5" t="s">
        <v>2487</v>
      </c>
      <c r="AP23" s="5" t="s">
        <v>1696</v>
      </c>
      <c r="AQ23" s="5" t="s">
        <v>1630</v>
      </c>
      <c r="AR23" s="7">
        <v>44588.471319444398</v>
      </c>
      <c r="AS23" s="10"/>
    </row>
    <row r="24" spans="1:45" s="1" customFormat="1" ht="50" customHeight="1">
      <c r="A24" s="9">
        <v>2021</v>
      </c>
      <c r="B24" s="5" t="s">
        <v>1826</v>
      </c>
      <c r="C24" s="5" t="str">
        <f>VLOOKUP(Tabla14[[#This Row],[RUC]],[1]ENTIDADES!$A$2:$I$191,2,0)</f>
        <v>GABINETE SECTORIAL DE SEGURIDAD</v>
      </c>
      <c r="D24" s="5" t="s">
        <v>125</v>
      </c>
      <c r="E24" s="5" t="str">
        <f>VLOOKUP(Tabla14[[#This Row],[RUC]],[1]ENTIDADES!$A$2:$I$191,4,0)</f>
        <v>ZONA 9</v>
      </c>
      <c r="F24" s="5" t="s">
        <v>1980</v>
      </c>
      <c r="G24" s="5" t="s">
        <v>1322</v>
      </c>
      <c r="H24" s="29" t="s">
        <v>2771</v>
      </c>
      <c r="I24" s="5">
        <v>1</v>
      </c>
      <c r="J24" s="4">
        <v>1</v>
      </c>
      <c r="K24" s="5" t="s">
        <v>55</v>
      </c>
      <c r="L24" s="5" t="s">
        <v>2774</v>
      </c>
      <c r="M24" s="4">
        <v>9</v>
      </c>
      <c r="N24" s="5" t="s">
        <v>1967</v>
      </c>
      <c r="O24" s="5" t="s">
        <v>2190</v>
      </c>
      <c r="P24" s="5" t="s">
        <v>2363</v>
      </c>
      <c r="Q24" s="6">
        <v>0</v>
      </c>
      <c r="R24" s="6">
        <v>0</v>
      </c>
      <c r="S24" s="6">
        <v>0</v>
      </c>
      <c r="T24" s="6">
        <v>0</v>
      </c>
      <c r="U24" s="6">
        <v>0</v>
      </c>
      <c r="V24" s="6">
        <v>0</v>
      </c>
      <c r="W24" s="6">
        <v>0</v>
      </c>
      <c r="X24" s="6">
        <v>0</v>
      </c>
      <c r="Y24" s="6">
        <v>0</v>
      </c>
      <c r="Z24" s="6">
        <v>0</v>
      </c>
      <c r="AA24" s="6">
        <v>0</v>
      </c>
      <c r="AB24" s="21" t="e">
        <f t="shared" si="16"/>
        <v>#DIV/0!</v>
      </c>
      <c r="AC24" s="23" t="e">
        <f t="shared" si="17"/>
        <v>#DIV/0!</v>
      </c>
      <c r="AD24" s="24" t="e">
        <f t="shared" si="18"/>
        <v>#DIV/0!</v>
      </c>
      <c r="AE24" s="26" t="str">
        <f t="shared" si="3"/>
        <v>176000066000197</v>
      </c>
      <c r="AF24" s="6">
        <v>0</v>
      </c>
      <c r="AG24" s="6">
        <v>0</v>
      </c>
      <c r="AH24" s="21" t="e">
        <f t="shared" si="19"/>
        <v>#DIV/0!</v>
      </c>
      <c r="AI24" s="26" t="e">
        <f t="shared" si="20"/>
        <v>#DIV/0!</v>
      </c>
      <c r="AJ24" s="6">
        <v>0</v>
      </c>
      <c r="AK24" s="6">
        <v>0</v>
      </c>
      <c r="AL24" s="5" t="s">
        <v>2487</v>
      </c>
      <c r="AM24" s="5" t="s">
        <v>11</v>
      </c>
      <c r="AN24" s="5"/>
      <c r="AO24" s="5" t="s">
        <v>11</v>
      </c>
      <c r="AP24" s="5" t="s">
        <v>1696</v>
      </c>
      <c r="AQ24" s="5" t="s">
        <v>1630</v>
      </c>
      <c r="AR24" s="7">
        <v>44588.469629629602</v>
      </c>
      <c r="AS24" s="10"/>
    </row>
    <row r="25" spans="1:45" s="1" customFormat="1" ht="50" customHeight="1">
      <c r="A25" s="9">
        <v>2021</v>
      </c>
      <c r="B25" s="5" t="s">
        <v>1853</v>
      </c>
      <c r="C25" s="5" t="str">
        <f>VLOOKUP(Tabla14[[#This Row],[RUC]],[1]ENTIDADES!$A$2:$I$191,2,0)</f>
        <v>GABINETE SECTORIAL SOCIAL</v>
      </c>
      <c r="D25" s="5" t="s">
        <v>809</v>
      </c>
      <c r="E25" s="5" t="str">
        <f>VLOOKUP(Tabla14[[#This Row],[RUC]],[1]ENTIDADES!$A$2:$I$191,4,0)</f>
        <v>ZONA 9</v>
      </c>
      <c r="F25" s="5" t="s">
        <v>2535</v>
      </c>
      <c r="G25" s="5" t="s">
        <v>745</v>
      </c>
      <c r="H25" s="29" t="s">
        <v>2771</v>
      </c>
      <c r="I25" s="5">
        <v>1</v>
      </c>
      <c r="J25" s="4">
        <v>1</v>
      </c>
      <c r="K25" s="5" t="s">
        <v>55</v>
      </c>
      <c r="L25" s="5" t="s">
        <v>2773</v>
      </c>
      <c r="M25" s="4">
        <v>5</v>
      </c>
      <c r="N25" s="5" t="s">
        <v>1388</v>
      </c>
      <c r="O25" s="5" t="s">
        <v>815</v>
      </c>
      <c r="P25" s="5" t="s">
        <v>314</v>
      </c>
      <c r="Q25" s="6">
        <v>0</v>
      </c>
      <c r="R25" s="6">
        <v>0</v>
      </c>
      <c r="S25" s="6">
        <v>0</v>
      </c>
      <c r="T25" s="6">
        <v>0</v>
      </c>
      <c r="U25" s="6">
        <v>0</v>
      </c>
      <c r="V25" s="6">
        <v>0</v>
      </c>
      <c r="W25" s="6">
        <v>0</v>
      </c>
      <c r="X25" s="6">
        <v>0</v>
      </c>
      <c r="Y25" s="6">
        <v>0</v>
      </c>
      <c r="Z25" s="6">
        <v>0</v>
      </c>
      <c r="AA25" s="6">
        <v>0</v>
      </c>
      <c r="AB25" s="21" t="e">
        <f t="shared" si="16"/>
        <v>#DIV/0!</v>
      </c>
      <c r="AC25" s="23" t="e">
        <f t="shared" si="17"/>
        <v>#DIV/0!</v>
      </c>
      <c r="AD25" s="24" t="e">
        <f t="shared" si="18"/>
        <v>#DIV/0!</v>
      </c>
      <c r="AE25" s="26" t="str">
        <f t="shared" si="3"/>
        <v>176000120000126</v>
      </c>
      <c r="AF25" s="6">
        <v>0</v>
      </c>
      <c r="AG25" s="6">
        <v>0</v>
      </c>
      <c r="AH25" s="21" t="e">
        <f t="shared" si="19"/>
        <v>#DIV/0!</v>
      </c>
      <c r="AI25" s="26" t="e">
        <f t="shared" si="20"/>
        <v>#DIV/0!</v>
      </c>
      <c r="AJ25" s="6">
        <v>0</v>
      </c>
      <c r="AK25" s="6">
        <v>0</v>
      </c>
      <c r="AL25" s="5" t="s">
        <v>587</v>
      </c>
      <c r="AM25" s="5" t="s">
        <v>2060</v>
      </c>
      <c r="AN25" s="5" t="s">
        <v>2060</v>
      </c>
      <c r="AO25" s="5" t="s">
        <v>2670</v>
      </c>
      <c r="AP25" s="5" t="s">
        <v>2700</v>
      </c>
      <c r="AQ25" s="5" t="s">
        <v>1587</v>
      </c>
      <c r="AR25" s="7">
        <v>44586.661805555603</v>
      </c>
      <c r="AS25" s="10"/>
    </row>
    <row r="26" spans="1:45" s="1" customFormat="1" ht="50" customHeight="1">
      <c r="A26" s="9">
        <v>2021</v>
      </c>
      <c r="B26" s="5" t="s">
        <v>1253</v>
      </c>
      <c r="C26" s="5" t="str">
        <f>VLOOKUP(Tabla14[[#This Row],[RUC]],[1]ENTIDADES!$A$2:$I$191,2,0)</f>
        <v>GABINETE SECTORIAL PRODUCTIVO</v>
      </c>
      <c r="D26" s="5" t="s">
        <v>2733</v>
      </c>
      <c r="E26" s="5" t="str">
        <f>VLOOKUP(Tabla14[[#This Row],[RUC]],[1]ENTIDADES!$A$2:$I$191,4,0)</f>
        <v>ZONA 8</v>
      </c>
      <c r="F26" s="5" t="s">
        <v>2385</v>
      </c>
      <c r="G26" s="5" t="s">
        <v>2203</v>
      </c>
      <c r="H26" s="29" t="s">
        <v>2771</v>
      </c>
      <c r="I26" s="5">
        <v>2</v>
      </c>
      <c r="J26" s="4">
        <v>5</v>
      </c>
      <c r="K26" s="5" t="s">
        <v>2602</v>
      </c>
      <c r="L26" s="5" t="s">
        <v>2772</v>
      </c>
      <c r="M26" s="4">
        <v>3</v>
      </c>
      <c r="N26" s="5" t="s">
        <v>532</v>
      </c>
      <c r="O26" s="5" t="s">
        <v>1341</v>
      </c>
      <c r="P26" s="5" t="s">
        <v>1600</v>
      </c>
      <c r="Q26" s="6">
        <v>0</v>
      </c>
      <c r="R26" s="6">
        <v>0</v>
      </c>
      <c r="S26" s="6">
        <v>0</v>
      </c>
      <c r="T26" s="6">
        <v>0</v>
      </c>
      <c r="U26" s="6">
        <v>0</v>
      </c>
      <c r="V26" s="6">
        <v>0</v>
      </c>
      <c r="W26" s="6">
        <v>0</v>
      </c>
      <c r="X26" s="6">
        <v>0</v>
      </c>
      <c r="Y26" s="6">
        <v>0</v>
      </c>
      <c r="Z26" s="6">
        <v>0</v>
      </c>
      <c r="AA26" s="6">
        <v>0</v>
      </c>
      <c r="AB26" s="21" t="e">
        <f t="shared" si="16"/>
        <v>#DIV/0!</v>
      </c>
      <c r="AC26" s="23" t="e">
        <f t="shared" si="17"/>
        <v>#DIV/0!</v>
      </c>
      <c r="AD26" s="24" t="e">
        <f t="shared" si="18"/>
        <v>#DIV/0!</v>
      </c>
      <c r="AE26" s="26" t="str">
        <f t="shared" si="3"/>
        <v>096859937000160</v>
      </c>
      <c r="AF26" s="6">
        <v>0</v>
      </c>
      <c r="AG26" s="6">
        <v>0</v>
      </c>
      <c r="AH26" s="21" t="e">
        <f t="shared" si="19"/>
        <v>#DIV/0!</v>
      </c>
      <c r="AI26" s="26" t="e">
        <f t="shared" si="20"/>
        <v>#DIV/0!</v>
      </c>
      <c r="AJ26" s="6">
        <v>0</v>
      </c>
      <c r="AK26" s="6">
        <v>0</v>
      </c>
      <c r="AL26" s="5" t="s">
        <v>933</v>
      </c>
      <c r="AM26" s="5" t="s">
        <v>933</v>
      </c>
      <c r="AN26" s="5" t="s">
        <v>933</v>
      </c>
      <c r="AO26" s="5" t="s">
        <v>933</v>
      </c>
      <c r="AP26" s="5" t="s">
        <v>2701</v>
      </c>
      <c r="AQ26" s="5" t="s">
        <v>1782</v>
      </c>
      <c r="AR26" s="7">
        <v>44581.583067129599</v>
      </c>
      <c r="AS26" s="10"/>
    </row>
    <row r="27" spans="1:45" s="1" customFormat="1" ht="50" customHeight="1">
      <c r="A27" s="9">
        <v>2021</v>
      </c>
      <c r="B27" s="5" t="s">
        <v>1070</v>
      </c>
      <c r="C27" s="5" t="str">
        <f>VLOOKUP(Tabla14[[#This Row],[RUC]],[1]ENTIDADES!$A$2:$I$191,2,0)</f>
        <v>GABINETE SECTORIAL SOCIAL</v>
      </c>
      <c r="D27" s="5" t="s">
        <v>1150</v>
      </c>
      <c r="E27" s="5" t="str">
        <f>VLOOKUP(Tabla14[[#This Row],[RUC]],[1]ENTIDADES!$A$2:$I$191,4,0)</f>
        <v>ZONA 9</v>
      </c>
      <c r="F27" s="5" t="s">
        <v>2168</v>
      </c>
      <c r="G27" s="5" t="s">
        <v>410</v>
      </c>
      <c r="H27" s="29" t="s">
        <v>2771</v>
      </c>
      <c r="I27" s="5">
        <v>1</v>
      </c>
      <c r="J27" s="4">
        <v>1</v>
      </c>
      <c r="K27" s="5" t="s">
        <v>55</v>
      </c>
      <c r="L27" s="5" t="s">
        <v>2773</v>
      </c>
      <c r="M27" s="4">
        <v>6</v>
      </c>
      <c r="N27" s="5" t="s">
        <v>2744</v>
      </c>
      <c r="O27" s="5" t="s">
        <v>89</v>
      </c>
      <c r="P27" s="5" t="s">
        <v>1020</v>
      </c>
      <c r="Q27" s="6">
        <v>0</v>
      </c>
      <c r="R27" s="6">
        <v>0</v>
      </c>
      <c r="S27" s="6">
        <v>0</v>
      </c>
      <c r="T27" s="6">
        <v>0</v>
      </c>
      <c r="U27" s="6">
        <v>0</v>
      </c>
      <c r="V27" s="6">
        <v>0</v>
      </c>
      <c r="W27" s="6">
        <v>0</v>
      </c>
      <c r="X27" s="6">
        <v>0</v>
      </c>
      <c r="Y27" s="6">
        <v>0</v>
      </c>
      <c r="Z27" s="6">
        <v>0</v>
      </c>
      <c r="AA27" s="6">
        <v>0</v>
      </c>
      <c r="AB27" s="21" t="e">
        <f t="shared" si="16"/>
        <v>#DIV/0!</v>
      </c>
      <c r="AC27" s="23" t="e">
        <f t="shared" si="17"/>
        <v>#DIV/0!</v>
      </c>
      <c r="AD27" s="24" t="e">
        <f t="shared" si="18"/>
        <v>#DIV/0!</v>
      </c>
      <c r="AE27" s="26" t="str">
        <f t="shared" si="3"/>
        <v>176000112000124</v>
      </c>
      <c r="AF27" s="6">
        <v>0</v>
      </c>
      <c r="AG27" s="6">
        <v>0</v>
      </c>
      <c r="AH27" s="21" t="e">
        <f t="shared" si="19"/>
        <v>#DIV/0!</v>
      </c>
      <c r="AI27" s="26" t="e">
        <f t="shared" si="20"/>
        <v>#DIV/0!</v>
      </c>
      <c r="AJ27" s="6">
        <v>0</v>
      </c>
      <c r="AK27" s="6">
        <v>0</v>
      </c>
      <c r="AL27" s="5" t="s">
        <v>957</v>
      </c>
      <c r="AM27" s="5" t="s">
        <v>957</v>
      </c>
      <c r="AN27" s="5" t="s">
        <v>957</v>
      </c>
      <c r="AO27" s="5" t="s">
        <v>957</v>
      </c>
      <c r="AP27" s="5" t="s">
        <v>2059</v>
      </c>
      <c r="AQ27" s="5" t="s">
        <v>2305</v>
      </c>
      <c r="AR27" s="7">
        <v>44587.594710648104</v>
      </c>
      <c r="AS27" s="10"/>
    </row>
    <row r="28" spans="1:45" s="1" customFormat="1" ht="50" customHeight="1">
      <c r="A28" s="9">
        <v>2021</v>
      </c>
      <c r="B28" s="5" t="s">
        <v>1070</v>
      </c>
      <c r="C28" s="5" t="str">
        <f>VLOOKUP(Tabla14[[#This Row],[RUC]],[1]ENTIDADES!$A$2:$I$191,2,0)</f>
        <v>GABINETE SECTORIAL SOCIAL</v>
      </c>
      <c r="D28" s="5" t="s">
        <v>1150</v>
      </c>
      <c r="E28" s="5" t="str">
        <f>VLOOKUP(Tabla14[[#This Row],[RUC]],[1]ENTIDADES!$A$2:$I$191,4,0)</f>
        <v>ZONA 9</v>
      </c>
      <c r="F28" s="5" t="s">
        <v>1454</v>
      </c>
      <c r="G28" s="5" t="s">
        <v>2552</v>
      </c>
      <c r="H28" s="29" t="s">
        <v>2771</v>
      </c>
      <c r="I28" s="5">
        <v>1</v>
      </c>
      <c r="J28" s="4">
        <v>1</v>
      </c>
      <c r="K28" s="5" t="s">
        <v>55</v>
      </c>
      <c r="L28" s="5" t="s">
        <v>2773</v>
      </c>
      <c r="M28" s="4">
        <v>6</v>
      </c>
      <c r="N28" s="5" t="s">
        <v>2744</v>
      </c>
      <c r="O28" s="5" t="s">
        <v>1341</v>
      </c>
      <c r="P28" s="5" t="s">
        <v>1600</v>
      </c>
      <c r="Q28" s="6">
        <v>0</v>
      </c>
      <c r="R28" s="6">
        <v>0</v>
      </c>
      <c r="S28" s="6">
        <v>0</v>
      </c>
      <c r="T28" s="6">
        <v>0</v>
      </c>
      <c r="U28" s="6">
        <v>0</v>
      </c>
      <c r="V28" s="6">
        <v>0</v>
      </c>
      <c r="W28" s="6">
        <v>0</v>
      </c>
      <c r="X28" s="6">
        <v>0</v>
      </c>
      <c r="Y28" s="6">
        <v>0</v>
      </c>
      <c r="Z28" s="6">
        <v>0</v>
      </c>
      <c r="AA28" s="6">
        <v>0</v>
      </c>
      <c r="AB28" s="21" t="e">
        <f t="shared" si="16"/>
        <v>#DIV/0!</v>
      </c>
      <c r="AC28" s="23" t="e">
        <f t="shared" si="17"/>
        <v>#DIV/0!</v>
      </c>
      <c r="AD28" s="24" t="e">
        <f t="shared" si="18"/>
        <v>#DIV/0!</v>
      </c>
      <c r="AE28" s="26" t="str">
        <f t="shared" si="3"/>
        <v>176000112000134</v>
      </c>
      <c r="AF28" s="6">
        <v>0</v>
      </c>
      <c r="AG28" s="6">
        <v>0</v>
      </c>
      <c r="AH28" s="21" t="e">
        <f t="shared" si="19"/>
        <v>#DIV/0!</v>
      </c>
      <c r="AI28" s="26" t="e">
        <f t="shared" si="20"/>
        <v>#DIV/0!</v>
      </c>
      <c r="AJ28" s="6">
        <v>0</v>
      </c>
      <c r="AK28" s="6">
        <v>0</v>
      </c>
      <c r="AL28" s="5" t="s">
        <v>957</v>
      </c>
      <c r="AM28" s="5" t="s">
        <v>957</v>
      </c>
      <c r="AN28" s="5" t="s">
        <v>957</v>
      </c>
      <c r="AO28" s="5" t="s">
        <v>957</v>
      </c>
      <c r="AP28" s="5" t="s">
        <v>2059</v>
      </c>
      <c r="AQ28" s="5" t="s">
        <v>2305</v>
      </c>
      <c r="AR28" s="7">
        <v>44585.405833333301</v>
      </c>
      <c r="AS28" s="10"/>
    </row>
    <row r="29" spans="1:45" s="1" customFormat="1" ht="50" customHeight="1">
      <c r="A29" s="9">
        <v>2021</v>
      </c>
      <c r="B29" s="5" t="s">
        <v>1070</v>
      </c>
      <c r="C29" s="5" t="str">
        <f>VLOOKUP(Tabla14[[#This Row],[RUC]],[1]ENTIDADES!$A$2:$I$191,2,0)</f>
        <v>GABINETE SECTORIAL SOCIAL</v>
      </c>
      <c r="D29" s="5" t="s">
        <v>1150</v>
      </c>
      <c r="E29" s="5" t="str">
        <f>VLOOKUP(Tabla14[[#This Row],[RUC]],[1]ENTIDADES!$A$2:$I$191,4,0)</f>
        <v>ZONA 9</v>
      </c>
      <c r="F29" s="5" t="s">
        <v>297</v>
      </c>
      <c r="G29" s="5" t="s">
        <v>891</v>
      </c>
      <c r="H29" s="29" t="s">
        <v>2771</v>
      </c>
      <c r="I29" s="5">
        <v>1</v>
      </c>
      <c r="J29" s="4">
        <v>1</v>
      </c>
      <c r="K29" s="5" t="s">
        <v>55</v>
      </c>
      <c r="L29" s="5" t="s">
        <v>2773</v>
      </c>
      <c r="M29" s="4">
        <v>6</v>
      </c>
      <c r="N29" s="5" t="s">
        <v>2744</v>
      </c>
      <c r="O29" s="5" t="s">
        <v>89</v>
      </c>
      <c r="P29" s="5" t="s">
        <v>1020</v>
      </c>
      <c r="Q29" s="6">
        <v>0</v>
      </c>
      <c r="R29" s="6">
        <v>0</v>
      </c>
      <c r="S29" s="6">
        <v>0</v>
      </c>
      <c r="T29" s="6">
        <v>0</v>
      </c>
      <c r="U29" s="6">
        <v>0</v>
      </c>
      <c r="V29" s="6">
        <v>0</v>
      </c>
      <c r="W29" s="6">
        <v>0</v>
      </c>
      <c r="X29" s="6">
        <v>0</v>
      </c>
      <c r="Y29" s="6">
        <v>0</v>
      </c>
      <c r="Z29" s="6">
        <v>0</v>
      </c>
      <c r="AA29" s="6">
        <v>0</v>
      </c>
      <c r="AB29" s="21" t="e">
        <f t="shared" si="16"/>
        <v>#DIV/0!</v>
      </c>
      <c r="AC29" s="23" t="e">
        <f t="shared" si="17"/>
        <v>#DIV/0!</v>
      </c>
      <c r="AD29" s="24" t="e">
        <f t="shared" si="18"/>
        <v>#DIV/0!</v>
      </c>
      <c r="AE29" s="26" t="str">
        <f t="shared" si="3"/>
        <v>176000112000150</v>
      </c>
      <c r="AF29" s="6">
        <v>0</v>
      </c>
      <c r="AG29" s="6">
        <v>0</v>
      </c>
      <c r="AH29" s="21" t="e">
        <f t="shared" si="19"/>
        <v>#DIV/0!</v>
      </c>
      <c r="AI29" s="26" t="e">
        <f t="shared" si="20"/>
        <v>#DIV/0!</v>
      </c>
      <c r="AJ29" s="6">
        <v>0</v>
      </c>
      <c r="AK29" s="6">
        <v>0</v>
      </c>
      <c r="AL29" s="5" t="s">
        <v>957</v>
      </c>
      <c r="AM29" s="5" t="s">
        <v>957</v>
      </c>
      <c r="AN29" s="5" t="s">
        <v>957</v>
      </c>
      <c r="AO29" s="5" t="s">
        <v>957</v>
      </c>
      <c r="AP29" s="5" t="s">
        <v>2059</v>
      </c>
      <c r="AQ29" s="5" t="s">
        <v>2305</v>
      </c>
      <c r="AR29" s="7">
        <v>44585.4075115741</v>
      </c>
      <c r="AS29" s="10"/>
    </row>
    <row r="30" spans="1:45" s="1" customFormat="1" ht="50" customHeight="1">
      <c r="A30" s="9">
        <v>2021</v>
      </c>
      <c r="B30" s="5" t="s">
        <v>1070</v>
      </c>
      <c r="C30" s="5" t="str">
        <f>VLOOKUP(Tabla14[[#This Row],[RUC]],[1]ENTIDADES!$A$2:$I$191,2,0)</f>
        <v>GABINETE SECTORIAL SOCIAL</v>
      </c>
      <c r="D30" s="5" t="s">
        <v>1150</v>
      </c>
      <c r="E30" s="5" t="str">
        <f>VLOOKUP(Tabla14[[#This Row],[RUC]],[1]ENTIDADES!$A$2:$I$191,4,0)</f>
        <v>ZONA 9</v>
      </c>
      <c r="F30" s="5" t="s">
        <v>2381</v>
      </c>
      <c r="G30" s="5" t="s">
        <v>512</v>
      </c>
      <c r="H30" s="29" t="s">
        <v>2771</v>
      </c>
      <c r="I30" s="5">
        <v>1</v>
      </c>
      <c r="J30" s="4">
        <v>1</v>
      </c>
      <c r="K30" s="5" t="s">
        <v>55</v>
      </c>
      <c r="L30" s="5" t="s">
        <v>2773</v>
      </c>
      <c r="M30" s="4">
        <v>6</v>
      </c>
      <c r="N30" s="5" t="s">
        <v>2744</v>
      </c>
      <c r="O30" s="5" t="s">
        <v>89</v>
      </c>
      <c r="P30" s="5" t="s">
        <v>1600</v>
      </c>
      <c r="Q30" s="6">
        <v>0</v>
      </c>
      <c r="R30" s="6">
        <v>0</v>
      </c>
      <c r="S30" s="6">
        <v>0</v>
      </c>
      <c r="T30" s="6">
        <v>0</v>
      </c>
      <c r="U30" s="6">
        <v>0</v>
      </c>
      <c r="V30" s="6">
        <v>0</v>
      </c>
      <c r="W30" s="6">
        <v>0</v>
      </c>
      <c r="X30" s="6">
        <v>0</v>
      </c>
      <c r="Y30" s="6">
        <v>0</v>
      </c>
      <c r="Z30" s="6">
        <v>0</v>
      </c>
      <c r="AA30" s="6">
        <v>0</v>
      </c>
      <c r="AB30" s="21" t="e">
        <f t="shared" si="16"/>
        <v>#DIV/0!</v>
      </c>
      <c r="AC30" s="23" t="e">
        <f t="shared" si="17"/>
        <v>#DIV/0!</v>
      </c>
      <c r="AD30" s="24" t="e">
        <f t="shared" si="18"/>
        <v>#DIV/0!</v>
      </c>
      <c r="AE30" s="26" t="str">
        <f t="shared" si="3"/>
        <v>176000112000185</v>
      </c>
      <c r="AF30" s="6">
        <v>0</v>
      </c>
      <c r="AG30" s="6">
        <v>0</v>
      </c>
      <c r="AH30" s="21" t="e">
        <f t="shared" si="19"/>
        <v>#DIV/0!</v>
      </c>
      <c r="AI30" s="26" t="e">
        <f t="shared" si="20"/>
        <v>#DIV/0!</v>
      </c>
      <c r="AJ30" s="6">
        <v>0</v>
      </c>
      <c r="AK30" s="6">
        <v>0</v>
      </c>
      <c r="AL30" s="5" t="s">
        <v>957</v>
      </c>
      <c r="AM30" s="5" t="s">
        <v>5</v>
      </c>
      <c r="AN30" s="5" t="s">
        <v>5</v>
      </c>
      <c r="AO30" s="5" t="s">
        <v>5</v>
      </c>
      <c r="AP30" s="5" t="s">
        <v>2059</v>
      </c>
      <c r="AQ30" s="5" t="s">
        <v>2305</v>
      </c>
      <c r="AR30" s="7">
        <v>44588.360104166699</v>
      </c>
      <c r="AS30" s="10"/>
    </row>
    <row r="31" spans="1:45" s="1" customFormat="1" ht="50" customHeight="1">
      <c r="A31" s="9">
        <v>2021</v>
      </c>
      <c r="B31" s="5" t="s">
        <v>1070</v>
      </c>
      <c r="C31" s="5" t="str">
        <f>VLOOKUP(Tabla14[[#This Row],[RUC]],[1]ENTIDADES!$A$2:$I$191,2,0)</f>
        <v>GABINETE SECTORIAL SOCIAL</v>
      </c>
      <c r="D31" s="5" t="s">
        <v>1150</v>
      </c>
      <c r="E31" s="5" t="str">
        <f>VLOOKUP(Tabla14[[#This Row],[RUC]],[1]ENTIDADES!$A$2:$I$191,4,0)</f>
        <v>ZONA 9</v>
      </c>
      <c r="F31" s="5" t="s">
        <v>1980</v>
      </c>
      <c r="G31" s="5" t="s">
        <v>1322</v>
      </c>
      <c r="H31" s="29" t="s">
        <v>2771</v>
      </c>
      <c r="I31" s="5">
        <v>1</v>
      </c>
      <c r="J31" s="4">
        <v>1</v>
      </c>
      <c r="K31" s="5" t="s">
        <v>55</v>
      </c>
      <c r="L31" s="5" t="s">
        <v>2773</v>
      </c>
      <c r="M31" s="4">
        <v>6</v>
      </c>
      <c r="N31" s="5" t="s">
        <v>2744</v>
      </c>
      <c r="O31" s="5" t="s">
        <v>89</v>
      </c>
      <c r="P31" s="5" t="s">
        <v>1600</v>
      </c>
      <c r="Q31" s="6">
        <v>0</v>
      </c>
      <c r="R31" s="6">
        <v>0</v>
      </c>
      <c r="S31" s="6">
        <v>0</v>
      </c>
      <c r="T31" s="6">
        <v>0</v>
      </c>
      <c r="U31" s="6">
        <v>0</v>
      </c>
      <c r="V31" s="6">
        <v>0</v>
      </c>
      <c r="W31" s="6">
        <v>0</v>
      </c>
      <c r="X31" s="6">
        <v>0</v>
      </c>
      <c r="Y31" s="6">
        <v>0</v>
      </c>
      <c r="Z31" s="6">
        <v>0</v>
      </c>
      <c r="AA31" s="6">
        <v>0</v>
      </c>
      <c r="AB31" s="21" t="e">
        <f t="shared" si="16"/>
        <v>#DIV/0!</v>
      </c>
      <c r="AC31" s="23" t="e">
        <f t="shared" si="17"/>
        <v>#DIV/0!</v>
      </c>
      <c r="AD31" s="24" t="e">
        <f t="shared" si="18"/>
        <v>#DIV/0!</v>
      </c>
      <c r="AE31" s="26" t="str">
        <f t="shared" si="3"/>
        <v>176000112000197</v>
      </c>
      <c r="AF31" s="6">
        <v>0</v>
      </c>
      <c r="AG31" s="6">
        <v>0</v>
      </c>
      <c r="AH31" s="21" t="e">
        <f t="shared" si="19"/>
        <v>#DIV/0!</v>
      </c>
      <c r="AI31" s="26" t="e">
        <f t="shared" si="20"/>
        <v>#DIV/0!</v>
      </c>
      <c r="AJ31" s="6">
        <v>0</v>
      </c>
      <c r="AK31" s="6">
        <v>0</v>
      </c>
      <c r="AL31" s="5" t="s">
        <v>957</v>
      </c>
      <c r="AM31" s="5" t="s">
        <v>28</v>
      </c>
      <c r="AN31" s="5" t="s">
        <v>28</v>
      </c>
      <c r="AO31" s="5" t="s">
        <v>28</v>
      </c>
      <c r="AP31" s="5" t="s">
        <v>2059</v>
      </c>
      <c r="AQ31" s="5" t="s">
        <v>2305</v>
      </c>
      <c r="AR31" s="7">
        <v>44586.393657407403</v>
      </c>
      <c r="AS31" s="10"/>
    </row>
    <row r="32" spans="1:45" s="1" customFormat="1" ht="50" customHeight="1">
      <c r="A32" s="9">
        <v>2021</v>
      </c>
      <c r="B32" s="5" t="s">
        <v>1841</v>
      </c>
      <c r="C32" s="5" t="str">
        <f>VLOOKUP(Tabla14[[#This Row],[RUC]],[1]ENTIDADES!$A$2:$I$191,2,0)</f>
        <v>GABINETE SECTORIAL ECONÓMICO</v>
      </c>
      <c r="D32" s="5" t="s">
        <v>489</v>
      </c>
      <c r="E32" s="5" t="str">
        <f>VLOOKUP(Tabla14[[#This Row],[RUC]],[1]ENTIDADES!$A$2:$I$191,4,0)</f>
        <v>ZONA 9</v>
      </c>
      <c r="F32" s="5" t="s">
        <v>2620</v>
      </c>
      <c r="G32" s="5" t="s">
        <v>379</v>
      </c>
      <c r="H32" s="29" t="s">
        <v>2771</v>
      </c>
      <c r="I32" s="5">
        <v>2</v>
      </c>
      <c r="J32" s="4">
        <v>5</v>
      </c>
      <c r="K32" s="5" t="s">
        <v>2602</v>
      </c>
      <c r="L32" s="5" t="s">
        <v>2772</v>
      </c>
      <c r="M32" s="4">
        <v>2</v>
      </c>
      <c r="N32" s="5" t="s">
        <v>570</v>
      </c>
      <c r="O32" s="5" t="s">
        <v>1514</v>
      </c>
      <c r="P32" s="5" t="s">
        <v>2006</v>
      </c>
      <c r="Q32" s="6">
        <v>0</v>
      </c>
      <c r="R32" s="6">
        <v>0</v>
      </c>
      <c r="S32" s="6">
        <v>0</v>
      </c>
      <c r="T32" s="6">
        <v>0</v>
      </c>
      <c r="U32" s="6">
        <v>0</v>
      </c>
      <c r="V32" s="6">
        <v>0</v>
      </c>
      <c r="W32" s="6">
        <v>0</v>
      </c>
      <c r="X32" s="6">
        <v>0</v>
      </c>
      <c r="Y32" s="6">
        <v>0</v>
      </c>
      <c r="Z32" s="6">
        <v>0</v>
      </c>
      <c r="AA32" s="6">
        <v>0</v>
      </c>
      <c r="AB32" s="21" t="e">
        <f>AA32/V32</f>
        <v>#DIV/0!</v>
      </c>
      <c r="AC32" s="23" t="e">
        <f t="shared" si="17"/>
        <v>#DIV/0!</v>
      </c>
      <c r="AD32" s="24" t="e">
        <f t="shared" si="18"/>
        <v>#DIV/0!</v>
      </c>
      <c r="AE32" s="26" t="str">
        <f t="shared" si="3"/>
        <v>176000171000122</v>
      </c>
      <c r="AF32" s="6">
        <v>0</v>
      </c>
      <c r="AG32" s="6">
        <v>0</v>
      </c>
      <c r="AH32" s="21" t="e">
        <f t="shared" si="19"/>
        <v>#DIV/0!</v>
      </c>
      <c r="AI32" s="26" t="e">
        <f t="shared" si="20"/>
        <v>#DIV/0!</v>
      </c>
      <c r="AJ32" s="6">
        <v>0</v>
      </c>
      <c r="AK32" s="6">
        <v>0</v>
      </c>
      <c r="AL32" s="5" t="s">
        <v>1514</v>
      </c>
      <c r="AM32" s="5" t="s">
        <v>1514</v>
      </c>
      <c r="AN32" s="5" t="s">
        <v>1514</v>
      </c>
      <c r="AO32" s="5" t="s">
        <v>1514</v>
      </c>
      <c r="AP32" s="5" t="s">
        <v>893</v>
      </c>
      <c r="AQ32" s="5" t="s">
        <v>2153</v>
      </c>
      <c r="AR32" s="7">
        <v>44592.827013888898</v>
      </c>
      <c r="AS32" s="10"/>
    </row>
    <row r="33" spans="1:45" s="1" customFormat="1" ht="50" customHeight="1">
      <c r="A33" s="9">
        <v>2021</v>
      </c>
      <c r="B33" s="5" t="s">
        <v>1841</v>
      </c>
      <c r="C33" s="5" t="str">
        <f>VLOOKUP(Tabla14[[#This Row],[RUC]],[1]ENTIDADES!$A$2:$I$191,2,0)</f>
        <v>GABINETE SECTORIAL ECONÓMICO</v>
      </c>
      <c r="D33" s="5" t="s">
        <v>489</v>
      </c>
      <c r="E33" s="5" t="str">
        <f>VLOOKUP(Tabla14[[#This Row],[RUC]],[1]ENTIDADES!$A$2:$I$191,4,0)</f>
        <v>ZONA 9</v>
      </c>
      <c r="F33" s="5" t="s">
        <v>1117</v>
      </c>
      <c r="G33" s="5" t="s">
        <v>2372</v>
      </c>
      <c r="H33" s="29" t="s">
        <v>2771</v>
      </c>
      <c r="I33" s="5">
        <v>2</v>
      </c>
      <c r="J33" s="4">
        <v>5</v>
      </c>
      <c r="K33" s="5" t="s">
        <v>2602</v>
      </c>
      <c r="L33" s="5" t="s">
        <v>2772</v>
      </c>
      <c r="M33" s="4">
        <v>2</v>
      </c>
      <c r="N33" s="5" t="s">
        <v>570</v>
      </c>
      <c r="O33" s="5" t="s">
        <v>1514</v>
      </c>
      <c r="P33" s="5" t="s">
        <v>2006</v>
      </c>
      <c r="Q33" s="6">
        <v>0</v>
      </c>
      <c r="R33" s="6">
        <v>0</v>
      </c>
      <c r="S33" s="6">
        <v>0</v>
      </c>
      <c r="T33" s="6">
        <v>0</v>
      </c>
      <c r="U33" s="6">
        <v>0</v>
      </c>
      <c r="V33" s="6">
        <v>0</v>
      </c>
      <c r="W33" s="6">
        <v>0</v>
      </c>
      <c r="X33" s="6">
        <v>0</v>
      </c>
      <c r="Y33" s="6">
        <v>0</v>
      </c>
      <c r="Z33" s="6">
        <v>0</v>
      </c>
      <c r="AA33" s="6">
        <v>0</v>
      </c>
      <c r="AB33" s="21" t="e">
        <f t="shared" si="16"/>
        <v>#DIV/0!</v>
      </c>
      <c r="AC33" s="23" t="e">
        <f t="shared" si="17"/>
        <v>#DIV/0!</v>
      </c>
      <c r="AD33" s="24" t="e">
        <f t="shared" si="18"/>
        <v>#DIV/0!</v>
      </c>
      <c r="AE33" s="26" t="str">
        <f t="shared" si="3"/>
        <v>176000171000123</v>
      </c>
      <c r="AF33" s="6">
        <v>0</v>
      </c>
      <c r="AG33" s="6">
        <v>0</v>
      </c>
      <c r="AH33" s="21" t="e">
        <f t="shared" si="19"/>
        <v>#DIV/0!</v>
      </c>
      <c r="AI33" s="26" t="e">
        <f t="shared" si="20"/>
        <v>#DIV/0!</v>
      </c>
      <c r="AJ33" s="6">
        <v>0</v>
      </c>
      <c r="AK33" s="6">
        <v>0</v>
      </c>
      <c r="AL33" s="5" t="s">
        <v>1514</v>
      </c>
      <c r="AM33" s="5" t="s">
        <v>1514</v>
      </c>
      <c r="AN33" s="5" t="s">
        <v>1514</v>
      </c>
      <c r="AO33" s="5" t="s">
        <v>1514</v>
      </c>
      <c r="AP33" s="5" t="s">
        <v>893</v>
      </c>
      <c r="AQ33" s="5" t="s">
        <v>2153</v>
      </c>
      <c r="AR33" s="7">
        <v>44592.827511574098</v>
      </c>
      <c r="AS33" s="10"/>
    </row>
    <row r="34" spans="1:45" s="1" customFormat="1" ht="50" customHeight="1">
      <c r="A34" s="9">
        <v>2021</v>
      </c>
      <c r="B34" s="5" t="s">
        <v>1841</v>
      </c>
      <c r="C34" s="5" t="str">
        <f>VLOOKUP(Tabla14[[#This Row],[RUC]],[1]ENTIDADES!$A$2:$I$191,2,0)</f>
        <v>GABINETE SECTORIAL ECONÓMICO</v>
      </c>
      <c r="D34" s="5" t="s">
        <v>489</v>
      </c>
      <c r="E34" s="5" t="str">
        <f>VLOOKUP(Tabla14[[#This Row],[RUC]],[1]ENTIDADES!$A$2:$I$191,4,0)</f>
        <v>ZONA 9</v>
      </c>
      <c r="F34" s="5" t="s">
        <v>2168</v>
      </c>
      <c r="G34" s="5" t="s">
        <v>353</v>
      </c>
      <c r="H34" s="29" t="s">
        <v>2771</v>
      </c>
      <c r="I34" s="5">
        <v>2</v>
      </c>
      <c r="J34" s="4">
        <v>5</v>
      </c>
      <c r="K34" s="5" t="s">
        <v>2602</v>
      </c>
      <c r="L34" s="5" t="s">
        <v>2772</v>
      </c>
      <c r="M34" s="4">
        <v>2</v>
      </c>
      <c r="N34" s="5" t="s">
        <v>570</v>
      </c>
      <c r="O34" s="5" t="s">
        <v>1514</v>
      </c>
      <c r="P34" s="5" t="s">
        <v>2006</v>
      </c>
      <c r="Q34" s="6">
        <v>0</v>
      </c>
      <c r="R34" s="6">
        <v>0</v>
      </c>
      <c r="S34" s="6">
        <v>0</v>
      </c>
      <c r="T34" s="6">
        <v>0</v>
      </c>
      <c r="U34" s="6">
        <v>0</v>
      </c>
      <c r="V34" s="6">
        <v>0</v>
      </c>
      <c r="W34" s="6">
        <v>0</v>
      </c>
      <c r="X34" s="6">
        <v>0</v>
      </c>
      <c r="Y34" s="6">
        <v>0</v>
      </c>
      <c r="Z34" s="6">
        <v>0</v>
      </c>
      <c r="AA34" s="6">
        <v>0</v>
      </c>
      <c r="AB34" s="21" t="e">
        <f t="shared" si="16"/>
        <v>#DIV/0!</v>
      </c>
      <c r="AC34" s="23" t="e">
        <f t="shared" si="17"/>
        <v>#DIV/0!</v>
      </c>
      <c r="AD34" s="24" t="e">
        <f t="shared" si="18"/>
        <v>#DIV/0!</v>
      </c>
      <c r="AE34" s="26" t="str">
        <f t="shared" si="3"/>
        <v>176000171000124</v>
      </c>
      <c r="AF34" s="6">
        <v>0</v>
      </c>
      <c r="AG34" s="6">
        <v>0</v>
      </c>
      <c r="AH34" s="21" t="e">
        <f t="shared" si="19"/>
        <v>#DIV/0!</v>
      </c>
      <c r="AI34" s="26" t="e">
        <f t="shared" si="20"/>
        <v>#DIV/0!</v>
      </c>
      <c r="AJ34" s="6">
        <v>0</v>
      </c>
      <c r="AK34" s="6">
        <v>0</v>
      </c>
      <c r="AL34" s="5" t="s">
        <v>1514</v>
      </c>
      <c r="AM34" s="5" t="s">
        <v>1514</v>
      </c>
      <c r="AN34" s="5" t="s">
        <v>1514</v>
      </c>
      <c r="AO34" s="5" t="s">
        <v>1514</v>
      </c>
      <c r="AP34" s="5" t="s">
        <v>893</v>
      </c>
      <c r="AQ34" s="5" t="s">
        <v>2153</v>
      </c>
      <c r="AR34" s="7">
        <v>44592.827789351897</v>
      </c>
      <c r="AS34" s="10"/>
    </row>
    <row r="35" spans="1:45" s="1" customFormat="1" ht="50" customHeight="1">
      <c r="A35" s="9">
        <v>2021</v>
      </c>
      <c r="B35" s="5" t="s">
        <v>1841</v>
      </c>
      <c r="C35" s="5" t="str">
        <f>VLOOKUP(Tabla14[[#This Row],[RUC]],[1]ENTIDADES!$A$2:$I$191,2,0)</f>
        <v>GABINETE SECTORIAL ECONÓMICO</v>
      </c>
      <c r="D35" s="5" t="s">
        <v>489</v>
      </c>
      <c r="E35" s="5" t="str">
        <f>VLOOKUP(Tabla14[[#This Row],[RUC]],[1]ENTIDADES!$A$2:$I$191,4,0)</f>
        <v>ZONA 9</v>
      </c>
      <c r="F35" s="5" t="s">
        <v>2599</v>
      </c>
      <c r="G35" s="5" t="s">
        <v>2156</v>
      </c>
      <c r="H35" s="29" t="s">
        <v>2771</v>
      </c>
      <c r="I35" s="5">
        <v>2</v>
      </c>
      <c r="J35" s="4">
        <v>5</v>
      </c>
      <c r="K35" s="5" t="s">
        <v>2602</v>
      </c>
      <c r="L35" s="5" t="s">
        <v>2772</v>
      </c>
      <c r="M35" s="4">
        <v>2</v>
      </c>
      <c r="N35" s="5" t="s">
        <v>570</v>
      </c>
      <c r="O35" s="5" t="s">
        <v>1514</v>
      </c>
      <c r="P35" s="5" t="s">
        <v>2006</v>
      </c>
      <c r="Q35" s="6">
        <v>0</v>
      </c>
      <c r="R35" s="6">
        <v>0</v>
      </c>
      <c r="S35" s="6">
        <v>0</v>
      </c>
      <c r="T35" s="6">
        <v>0</v>
      </c>
      <c r="U35" s="6">
        <v>0</v>
      </c>
      <c r="V35" s="6">
        <v>0</v>
      </c>
      <c r="W35" s="6">
        <v>0</v>
      </c>
      <c r="X35" s="6">
        <v>0</v>
      </c>
      <c r="Y35" s="6">
        <v>0</v>
      </c>
      <c r="Z35" s="6">
        <v>0</v>
      </c>
      <c r="AA35" s="6">
        <v>0</v>
      </c>
      <c r="AB35" s="21" t="e">
        <f t="shared" si="16"/>
        <v>#DIV/0!</v>
      </c>
      <c r="AC35" s="23" t="e">
        <f t="shared" si="17"/>
        <v>#DIV/0!</v>
      </c>
      <c r="AD35" s="24" t="e">
        <f t="shared" si="18"/>
        <v>#DIV/0!</v>
      </c>
      <c r="AE35" s="26" t="str">
        <f t="shared" si="3"/>
        <v>176000171000128</v>
      </c>
      <c r="AF35" s="6">
        <v>0</v>
      </c>
      <c r="AG35" s="6">
        <v>0</v>
      </c>
      <c r="AH35" s="21" t="e">
        <f t="shared" si="19"/>
        <v>#DIV/0!</v>
      </c>
      <c r="AI35" s="26" t="e">
        <f t="shared" si="20"/>
        <v>#DIV/0!</v>
      </c>
      <c r="AJ35" s="6">
        <v>0</v>
      </c>
      <c r="AK35" s="6">
        <v>0</v>
      </c>
      <c r="AL35" s="5" t="s">
        <v>1514</v>
      </c>
      <c r="AM35" s="5" t="s">
        <v>1514</v>
      </c>
      <c r="AN35" s="5" t="s">
        <v>1514</v>
      </c>
      <c r="AO35" s="5" t="s">
        <v>1514</v>
      </c>
      <c r="AP35" s="5" t="s">
        <v>893</v>
      </c>
      <c r="AQ35" s="5" t="s">
        <v>2153</v>
      </c>
      <c r="AR35" s="7">
        <v>44592.828067129602</v>
      </c>
      <c r="AS35" s="10"/>
    </row>
    <row r="36" spans="1:45" s="1" customFormat="1" ht="50" customHeight="1">
      <c r="A36" s="9">
        <v>2021</v>
      </c>
      <c r="B36" s="5" t="s">
        <v>1841</v>
      </c>
      <c r="C36" s="5" t="str">
        <f>VLOOKUP(Tabla14[[#This Row],[RUC]],[1]ENTIDADES!$A$2:$I$191,2,0)</f>
        <v>GABINETE SECTORIAL ECONÓMICO</v>
      </c>
      <c r="D36" s="5" t="s">
        <v>489</v>
      </c>
      <c r="E36" s="5" t="str">
        <f>VLOOKUP(Tabla14[[#This Row],[RUC]],[1]ENTIDADES!$A$2:$I$191,4,0)</f>
        <v>ZONA 9</v>
      </c>
      <c r="F36" s="5" t="s">
        <v>1691</v>
      </c>
      <c r="G36" s="5" t="s">
        <v>74</v>
      </c>
      <c r="H36" s="29" t="s">
        <v>2771</v>
      </c>
      <c r="I36" s="5">
        <v>2</v>
      </c>
      <c r="J36" s="4">
        <v>5</v>
      </c>
      <c r="K36" s="5" t="s">
        <v>2602</v>
      </c>
      <c r="L36" s="5" t="s">
        <v>2772</v>
      </c>
      <c r="M36" s="4">
        <v>2</v>
      </c>
      <c r="N36" s="5" t="s">
        <v>570</v>
      </c>
      <c r="O36" s="5" t="s">
        <v>1514</v>
      </c>
      <c r="P36" s="5" t="s">
        <v>2006</v>
      </c>
      <c r="Q36" s="6">
        <v>0</v>
      </c>
      <c r="R36" s="6">
        <v>0</v>
      </c>
      <c r="S36" s="6">
        <v>0</v>
      </c>
      <c r="T36" s="6">
        <v>0</v>
      </c>
      <c r="U36" s="6">
        <v>0</v>
      </c>
      <c r="V36" s="6">
        <v>0</v>
      </c>
      <c r="W36" s="6">
        <v>0</v>
      </c>
      <c r="X36" s="6">
        <v>0</v>
      </c>
      <c r="Y36" s="6">
        <v>0</v>
      </c>
      <c r="Z36" s="6">
        <v>0</v>
      </c>
      <c r="AA36" s="6">
        <v>0</v>
      </c>
      <c r="AB36" s="21" t="e">
        <f t="shared" si="16"/>
        <v>#DIV/0!</v>
      </c>
      <c r="AC36" s="23" t="e">
        <f t="shared" si="17"/>
        <v>#DIV/0!</v>
      </c>
      <c r="AD36" s="24" t="e">
        <f t="shared" si="18"/>
        <v>#DIV/0!</v>
      </c>
      <c r="AE36" s="26" t="str">
        <f t="shared" ref="AE36:AE58" si="21">CONCATENATE(B36,F36)</f>
        <v>176000171000130</v>
      </c>
      <c r="AF36" s="6">
        <v>0</v>
      </c>
      <c r="AG36" s="6">
        <v>0</v>
      </c>
      <c r="AH36" s="21" t="e">
        <f t="shared" si="19"/>
        <v>#DIV/0!</v>
      </c>
      <c r="AI36" s="26" t="e">
        <f t="shared" si="20"/>
        <v>#DIV/0!</v>
      </c>
      <c r="AJ36" s="6">
        <v>0</v>
      </c>
      <c r="AK36" s="6">
        <v>0</v>
      </c>
      <c r="AL36" s="5" t="s">
        <v>1514</v>
      </c>
      <c r="AM36" s="5" t="s">
        <v>1514</v>
      </c>
      <c r="AN36" s="5" t="s">
        <v>1514</v>
      </c>
      <c r="AO36" s="5" t="s">
        <v>1514</v>
      </c>
      <c r="AP36" s="5" t="s">
        <v>893</v>
      </c>
      <c r="AQ36" s="5" t="s">
        <v>2153</v>
      </c>
      <c r="AR36" s="7">
        <v>44592.828564814801</v>
      </c>
      <c r="AS36" s="10"/>
    </row>
    <row r="37" spans="1:45" s="1" customFormat="1" ht="50" customHeight="1">
      <c r="A37" s="9">
        <v>2021</v>
      </c>
      <c r="B37" s="5" t="s">
        <v>1841</v>
      </c>
      <c r="C37" s="5" t="str">
        <f>VLOOKUP(Tabla14[[#This Row],[RUC]],[1]ENTIDADES!$A$2:$I$191,2,0)</f>
        <v>GABINETE SECTORIAL ECONÓMICO</v>
      </c>
      <c r="D37" s="5" t="s">
        <v>489</v>
      </c>
      <c r="E37" s="5" t="str">
        <f>VLOOKUP(Tabla14[[#This Row],[RUC]],[1]ENTIDADES!$A$2:$I$191,4,0)</f>
        <v>ZONA 9</v>
      </c>
      <c r="F37" s="5" t="s">
        <v>419</v>
      </c>
      <c r="G37" s="5" t="s">
        <v>1392</v>
      </c>
      <c r="H37" s="29" t="s">
        <v>2771</v>
      </c>
      <c r="I37" s="5">
        <v>2</v>
      </c>
      <c r="J37" s="4">
        <v>5</v>
      </c>
      <c r="K37" s="5" t="s">
        <v>2602</v>
      </c>
      <c r="L37" s="5" t="s">
        <v>2772</v>
      </c>
      <c r="M37" s="4">
        <v>2</v>
      </c>
      <c r="N37" s="5" t="s">
        <v>570</v>
      </c>
      <c r="O37" s="5" t="s">
        <v>1514</v>
      </c>
      <c r="P37" s="5" t="s">
        <v>2006</v>
      </c>
      <c r="Q37" s="6">
        <v>0</v>
      </c>
      <c r="R37" s="6">
        <v>0</v>
      </c>
      <c r="S37" s="6">
        <v>0</v>
      </c>
      <c r="T37" s="6">
        <v>0</v>
      </c>
      <c r="U37" s="6">
        <v>0</v>
      </c>
      <c r="V37" s="6">
        <v>0</v>
      </c>
      <c r="W37" s="6">
        <v>0</v>
      </c>
      <c r="X37" s="6">
        <v>0</v>
      </c>
      <c r="Y37" s="6">
        <v>0</v>
      </c>
      <c r="Z37" s="6">
        <v>0</v>
      </c>
      <c r="AA37" s="6">
        <v>0</v>
      </c>
      <c r="AB37" s="21" t="e">
        <f t="shared" si="16"/>
        <v>#DIV/0!</v>
      </c>
      <c r="AC37" s="23" t="e">
        <f t="shared" si="17"/>
        <v>#DIV/0!</v>
      </c>
      <c r="AD37" s="24" t="e">
        <f t="shared" si="18"/>
        <v>#DIV/0!</v>
      </c>
      <c r="AE37" s="26" t="str">
        <f t="shared" si="21"/>
        <v>176000171000133</v>
      </c>
      <c r="AF37" s="6">
        <v>0</v>
      </c>
      <c r="AG37" s="6">
        <v>0</v>
      </c>
      <c r="AH37" s="21" t="e">
        <f t="shared" si="19"/>
        <v>#DIV/0!</v>
      </c>
      <c r="AI37" s="26" t="e">
        <f t="shared" si="20"/>
        <v>#DIV/0!</v>
      </c>
      <c r="AJ37" s="6">
        <v>0</v>
      </c>
      <c r="AK37" s="6">
        <v>0</v>
      </c>
      <c r="AL37" s="5" t="s">
        <v>1514</v>
      </c>
      <c r="AM37" s="5" t="s">
        <v>1514</v>
      </c>
      <c r="AN37" s="5" t="s">
        <v>1514</v>
      </c>
      <c r="AO37" s="5" t="s">
        <v>1514</v>
      </c>
      <c r="AP37" s="5" t="s">
        <v>893</v>
      </c>
      <c r="AQ37" s="5" t="s">
        <v>2153</v>
      </c>
      <c r="AR37" s="7">
        <v>44592.8288425926</v>
      </c>
      <c r="AS37" s="10"/>
    </row>
    <row r="38" spans="1:45" s="1" customFormat="1" ht="50" customHeight="1">
      <c r="A38" s="9">
        <v>2021</v>
      </c>
      <c r="B38" s="5" t="s">
        <v>1841</v>
      </c>
      <c r="C38" s="5" t="str">
        <f>VLOOKUP(Tabla14[[#This Row],[RUC]],[1]ENTIDADES!$A$2:$I$191,2,0)</f>
        <v>GABINETE SECTORIAL ECONÓMICO</v>
      </c>
      <c r="D38" s="5" t="s">
        <v>489</v>
      </c>
      <c r="E38" s="5" t="str">
        <f>VLOOKUP(Tabla14[[#This Row],[RUC]],[1]ENTIDADES!$A$2:$I$191,4,0)</f>
        <v>ZONA 9</v>
      </c>
      <c r="F38" s="5" t="s">
        <v>1631</v>
      </c>
      <c r="G38" s="5" t="s">
        <v>790</v>
      </c>
      <c r="H38" s="29" t="s">
        <v>2771</v>
      </c>
      <c r="I38" s="5">
        <v>2</v>
      </c>
      <c r="J38" s="4">
        <v>5</v>
      </c>
      <c r="K38" s="5" t="s">
        <v>2602</v>
      </c>
      <c r="L38" s="5" t="s">
        <v>2772</v>
      </c>
      <c r="M38" s="4">
        <v>2</v>
      </c>
      <c r="N38" s="5" t="s">
        <v>570</v>
      </c>
      <c r="O38" s="5" t="s">
        <v>1514</v>
      </c>
      <c r="P38" s="5" t="s">
        <v>2006</v>
      </c>
      <c r="Q38" s="6">
        <v>0</v>
      </c>
      <c r="R38" s="6">
        <v>0</v>
      </c>
      <c r="S38" s="6">
        <v>0</v>
      </c>
      <c r="T38" s="6">
        <v>0</v>
      </c>
      <c r="U38" s="6">
        <v>0</v>
      </c>
      <c r="V38" s="6">
        <v>0</v>
      </c>
      <c r="W38" s="6">
        <v>0</v>
      </c>
      <c r="X38" s="6">
        <v>0</v>
      </c>
      <c r="Y38" s="6">
        <v>0</v>
      </c>
      <c r="Z38" s="6">
        <v>0</v>
      </c>
      <c r="AA38" s="6">
        <v>0</v>
      </c>
      <c r="AB38" s="21" t="e">
        <f t="shared" si="16"/>
        <v>#DIV/0!</v>
      </c>
      <c r="AC38" s="23" t="e">
        <f t="shared" si="17"/>
        <v>#DIV/0!</v>
      </c>
      <c r="AD38" s="24" t="e">
        <f t="shared" si="18"/>
        <v>#DIV/0!</v>
      </c>
      <c r="AE38" s="26" t="str">
        <f t="shared" si="21"/>
        <v>176000171000155</v>
      </c>
      <c r="AF38" s="6">
        <v>0</v>
      </c>
      <c r="AG38" s="6">
        <v>0</v>
      </c>
      <c r="AH38" s="21" t="e">
        <f t="shared" si="19"/>
        <v>#DIV/0!</v>
      </c>
      <c r="AI38" s="26" t="e">
        <f t="shared" si="20"/>
        <v>#DIV/0!</v>
      </c>
      <c r="AJ38" s="6">
        <v>0</v>
      </c>
      <c r="AK38" s="6">
        <v>0</v>
      </c>
      <c r="AL38" s="5" t="s">
        <v>1514</v>
      </c>
      <c r="AM38" s="5" t="s">
        <v>1514</v>
      </c>
      <c r="AN38" s="5" t="s">
        <v>1514</v>
      </c>
      <c r="AO38" s="5" t="s">
        <v>1514</v>
      </c>
      <c r="AP38" s="5" t="s">
        <v>893</v>
      </c>
      <c r="AQ38" s="5" t="s">
        <v>2153</v>
      </c>
      <c r="AR38" s="7">
        <v>44592.829108796301</v>
      </c>
      <c r="AS38" s="10"/>
    </row>
    <row r="39" spans="1:45" s="1" customFormat="1" ht="50" customHeight="1">
      <c r="A39" s="9">
        <v>2021</v>
      </c>
      <c r="B39" s="5" t="s">
        <v>1841</v>
      </c>
      <c r="C39" s="5" t="str">
        <f>VLOOKUP(Tabla14[[#This Row],[RUC]],[1]ENTIDADES!$A$2:$I$191,2,0)</f>
        <v>GABINETE SECTORIAL ECONÓMICO</v>
      </c>
      <c r="D39" s="5" t="s">
        <v>489</v>
      </c>
      <c r="E39" s="5" t="str">
        <f>VLOOKUP(Tabla14[[#This Row],[RUC]],[1]ENTIDADES!$A$2:$I$191,4,0)</f>
        <v>ZONA 9</v>
      </c>
      <c r="F39" s="5" t="s">
        <v>853</v>
      </c>
      <c r="G39" s="5" t="s">
        <v>2657</v>
      </c>
      <c r="H39" s="29" t="s">
        <v>2771</v>
      </c>
      <c r="I39" s="5">
        <v>2</v>
      </c>
      <c r="J39" s="4">
        <v>5</v>
      </c>
      <c r="K39" s="5" t="s">
        <v>2602</v>
      </c>
      <c r="L39" s="5" t="s">
        <v>2772</v>
      </c>
      <c r="M39" s="4">
        <v>2</v>
      </c>
      <c r="N39" s="5" t="s">
        <v>570</v>
      </c>
      <c r="O39" s="5" t="s">
        <v>1514</v>
      </c>
      <c r="P39" s="5" t="s">
        <v>2006</v>
      </c>
      <c r="Q39" s="6">
        <v>0</v>
      </c>
      <c r="R39" s="6">
        <v>0</v>
      </c>
      <c r="S39" s="6">
        <v>0</v>
      </c>
      <c r="T39" s="6">
        <v>0</v>
      </c>
      <c r="U39" s="6">
        <v>0</v>
      </c>
      <c r="V39" s="6">
        <v>0</v>
      </c>
      <c r="W39" s="6">
        <v>0</v>
      </c>
      <c r="X39" s="6">
        <v>0</v>
      </c>
      <c r="Y39" s="6">
        <v>0</v>
      </c>
      <c r="Z39" s="6">
        <v>0</v>
      </c>
      <c r="AA39" s="6">
        <v>0</v>
      </c>
      <c r="AB39" s="21" t="e">
        <f t="shared" si="16"/>
        <v>#DIV/0!</v>
      </c>
      <c r="AC39" s="23" t="e">
        <f t="shared" si="17"/>
        <v>#DIV/0!</v>
      </c>
      <c r="AD39" s="24" t="e">
        <f t="shared" si="18"/>
        <v>#DIV/0!</v>
      </c>
      <c r="AE39" s="26" t="str">
        <f t="shared" si="21"/>
        <v>176000171000161</v>
      </c>
      <c r="AF39" s="6">
        <v>0</v>
      </c>
      <c r="AG39" s="6">
        <v>0</v>
      </c>
      <c r="AH39" s="21" t="e">
        <f t="shared" si="19"/>
        <v>#DIV/0!</v>
      </c>
      <c r="AI39" s="26" t="e">
        <f t="shared" si="20"/>
        <v>#DIV/0!</v>
      </c>
      <c r="AJ39" s="6">
        <v>0</v>
      </c>
      <c r="AK39" s="6">
        <v>0</v>
      </c>
      <c r="AL39" s="5" t="s">
        <v>1514</v>
      </c>
      <c r="AM39" s="5" t="s">
        <v>1514</v>
      </c>
      <c r="AN39" s="5" t="s">
        <v>1514</v>
      </c>
      <c r="AO39" s="5" t="s">
        <v>1514</v>
      </c>
      <c r="AP39" s="5" t="s">
        <v>893</v>
      </c>
      <c r="AQ39" s="5" t="s">
        <v>2153</v>
      </c>
      <c r="AR39" s="7">
        <v>44592.837002314802</v>
      </c>
      <c r="AS39" s="10"/>
    </row>
    <row r="40" spans="1:45" s="1" customFormat="1" ht="50" customHeight="1">
      <c r="A40" s="9">
        <v>2021</v>
      </c>
      <c r="B40" s="5" t="s">
        <v>1841</v>
      </c>
      <c r="C40" s="5" t="str">
        <f>VLOOKUP(Tabla14[[#This Row],[RUC]],[1]ENTIDADES!$A$2:$I$191,2,0)</f>
        <v>GABINETE SECTORIAL ECONÓMICO</v>
      </c>
      <c r="D40" s="5" t="s">
        <v>489</v>
      </c>
      <c r="E40" s="5" t="str">
        <f>VLOOKUP(Tabla14[[#This Row],[RUC]],[1]ENTIDADES!$A$2:$I$191,4,0)</f>
        <v>ZONA 9</v>
      </c>
      <c r="F40" s="5" t="s">
        <v>1980</v>
      </c>
      <c r="G40" s="5" t="s">
        <v>1322</v>
      </c>
      <c r="H40" s="29" t="s">
        <v>2771</v>
      </c>
      <c r="I40" s="5">
        <v>2</v>
      </c>
      <c r="J40" s="4">
        <v>5</v>
      </c>
      <c r="K40" s="5" t="s">
        <v>2602</v>
      </c>
      <c r="L40" s="5" t="s">
        <v>2772</v>
      </c>
      <c r="M40" s="4">
        <v>2</v>
      </c>
      <c r="N40" s="5" t="s">
        <v>570</v>
      </c>
      <c r="O40" s="5" t="s">
        <v>1514</v>
      </c>
      <c r="P40" s="5" t="s">
        <v>2006</v>
      </c>
      <c r="Q40" s="6">
        <v>0</v>
      </c>
      <c r="R40" s="6">
        <v>0</v>
      </c>
      <c r="S40" s="6">
        <v>0</v>
      </c>
      <c r="T40" s="6">
        <v>0</v>
      </c>
      <c r="U40" s="6">
        <v>0</v>
      </c>
      <c r="V40" s="6">
        <v>0</v>
      </c>
      <c r="W40" s="6">
        <v>0</v>
      </c>
      <c r="X40" s="6">
        <v>0</v>
      </c>
      <c r="Y40" s="6">
        <v>0</v>
      </c>
      <c r="Z40" s="6">
        <v>0</v>
      </c>
      <c r="AA40" s="6">
        <v>0</v>
      </c>
      <c r="AB40" s="21" t="e">
        <f t="shared" ref="AB40:AB50" si="22">AA40/V40</f>
        <v>#DIV/0!</v>
      </c>
      <c r="AC40" s="23" t="e">
        <f t="shared" ref="AC40:AC50" si="23">IF(AB40&gt;=100%,1,AB40)</f>
        <v>#DIV/0!</v>
      </c>
      <c r="AD40" s="24" t="e">
        <f t="shared" ref="AD40:AD50" si="24">IF(AB40&gt;=85%,"85% a 100%",IF(AND(AB40&gt;=70%,AB40&lt;85%),"70% a 84,99%","0% a 69,99%"))</f>
        <v>#DIV/0!</v>
      </c>
      <c r="AE40" s="26" t="str">
        <f t="shared" si="21"/>
        <v>176000171000197</v>
      </c>
      <c r="AF40" s="6">
        <v>0</v>
      </c>
      <c r="AG40" s="6">
        <v>0</v>
      </c>
      <c r="AH40" s="21" t="e">
        <f t="shared" si="19"/>
        <v>#DIV/0!</v>
      </c>
      <c r="AI40" s="26" t="e">
        <f t="shared" ref="AI40:AI50" si="25">IF(AH40&gt;=85%,"85% a 100%",IF(AND(AH40&gt;=70%,AH40&lt;85%),"70% a 84,99%","0% a 69,99%"))</f>
        <v>#DIV/0!</v>
      </c>
      <c r="AJ40" s="6">
        <v>0</v>
      </c>
      <c r="AK40" s="6">
        <v>0</v>
      </c>
      <c r="AL40" s="5" t="s">
        <v>1514</v>
      </c>
      <c r="AM40" s="5" t="s">
        <v>1514</v>
      </c>
      <c r="AN40" s="5" t="s">
        <v>1514</v>
      </c>
      <c r="AO40" s="5" t="s">
        <v>1514</v>
      </c>
      <c r="AP40" s="5" t="s">
        <v>893</v>
      </c>
      <c r="AQ40" s="5" t="s">
        <v>2153</v>
      </c>
      <c r="AR40" s="7">
        <v>44592.838032407402</v>
      </c>
      <c r="AS40" s="10"/>
    </row>
    <row r="41" spans="1:45" s="1" customFormat="1" ht="50" customHeight="1">
      <c r="A41" s="9">
        <v>2021</v>
      </c>
      <c r="B41" s="5" t="s">
        <v>1186</v>
      </c>
      <c r="C41" s="5" t="str">
        <f>VLOOKUP(Tabla14[[#This Row],[RUC]],[1]ENTIDADES!$A$2:$I$191,2,0)</f>
        <v>GABINETE SECTORIAL PRODUCTIVO</v>
      </c>
      <c r="D41" s="5" t="s">
        <v>2251</v>
      </c>
      <c r="E41" s="5" t="str">
        <f>VLOOKUP(Tabla14[[#This Row],[RUC]],[1]ENTIDADES!$A$2:$I$191,4,0)</f>
        <v>ZONA 9</v>
      </c>
      <c r="F41" s="5" t="s">
        <v>1631</v>
      </c>
      <c r="G41" s="5" t="s">
        <v>2289</v>
      </c>
      <c r="H41" s="29" t="s">
        <v>2771</v>
      </c>
      <c r="I41" s="5">
        <v>1</v>
      </c>
      <c r="J41" s="4">
        <v>3</v>
      </c>
      <c r="K41" s="5" t="s">
        <v>2229</v>
      </c>
      <c r="L41" s="5" t="s">
        <v>2775</v>
      </c>
      <c r="M41" s="4">
        <v>12</v>
      </c>
      <c r="N41" s="5" t="s">
        <v>2176</v>
      </c>
      <c r="O41" s="5" t="s">
        <v>624</v>
      </c>
      <c r="P41" s="5" t="s">
        <v>314</v>
      </c>
      <c r="Q41" s="6">
        <v>0</v>
      </c>
      <c r="R41" s="6">
        <v>0</v>
      </c>
      <c r="S41" s="6">
        <v>0</v>
      </c>
      <c r="T41" s="6">
        <v>0</v>
      </c>
      <c r="U41" s="6">
        <v>0</v>
      </c>
      <c r="V41" s="6">
        <v>0</v>
      </c>
      <c r="W41" s="6">
        <v>0</v>
      </c>
      <c r="X41" s="6">
        <v>0</v>
      </c>
      <c r="Y41" s="6">
        <v>0</v>
      </c>
      <c r="Z41" s="6">
        <v>0</v>
      </c>
      <c r="AA41" s="6">
        <v>0</v>
      </c>
      <c r="AB41" s="21" t="e">
        <f t="shared" si="22"/>
        <v>#DIV/0!</v>
      </c>
      <c r="AC41" s="23" t="e">
        <f t="shared" si="23"/>
        <v>#DIV/0!</v>
      </c>
      <c r="AD41" s="24" t="e">
        <f t="shared" si="24"/>
        <v>#DIV/0!</v>
      </c>
      <c r="AE41" s="26" t="str">
        <f t="shared" si="21"/>
        <v>176819286000155</v>
      </c>
      <c r="AF41" s="6">
        <v>0</v>
      </c>
      <c r="AG41" s="6">
        <v>0</v>
      </c>
      <c r="AH41" s="21" t="e">
        <f t="shared" ref="AH41:AH50" si="26">AG41/AF41</f>
        <v>#DIV/0!</v>
      </c>
      <c r="AI41" s="26" t="e">
        <f t="shared" si="25"/>
        <v>#DIV/0!</v>
      </c>
      <c r="AJ41" s="6">
        <v>0</v>
      </c>
      <c r="AK41" s="6">
        <v>0</v>
      </c>
      <c r="AL41" s="5" t="s">
        <v>620</v>
      </c>
      <c r="AM41" s="5" t="s">
        <v>1830</v>
      </c>
      <c r="AN41" s="5"/>
      <c r="AO41" s="5" t="s">
        <v>2170</v>
      </c>
      <c r="AP41" s="5" t="s">
        <v>545</v>
      </c>
      <c r="AQ41" s="5" t="s">
        <v>2747</v>
      </c>
      <c r="AR41" s="7">
        <v>44587.428692129601</v>
      </c>
      <c r="AS41" s="10"/>
    </row>
    <row r="42" spans="1:45" s="1" customFormat="1" ht="50" customHeight="1">
      <c r="A42" s="9">
        <v>2021</v>
      </c>
      <c r="B42" s="5" t="s">
        <v>2615</v>
      </c>
      <c r="C42" s="5" t="str">
        <f>VLOOKUP(Tabla14[[#This Row],[RUC]],[1]ENTIDADES!$A$2:$I$191,2,0)</f>
        <v>GABINETE SECTORIAL DE EDUCACIÓN</v>
      </c>
      <c r="D42" s="5" t="s">
        <v>105</v>
      </c>
      <c r="E42" s="5" t="str">
        <f>VLOOKUP(Tabla14[[#This Row],[RUC]],[1]ENTIDADES!$A$2:$I$191,4,0)</f>
        <v>ZONA 9</v>
      </c>
      <c r="F42" s="5" t="s">
        <v>2429</v>
      </c>
      <c r="G42" s="5" t="s">
        <v>1366</v>
      </c>
      <c r="H42" s="29" t="s">
        <v>2771</v>
      </c>
      <c r="I42" s="5">
        <v>1</v>
      </c>
      <c r="J42" s="4">
        <v>1</v>
      </c>
      <c r="K42" s="5" t="s">
        <v>55</v>
      </c>
      <c r="L42" s="5" t="s">
        <v>2773</v>
      </c>
      <c r="M42" s="4">
        <v>6</v>
      </c>
      <c r="N42" s="5" t="s">
        <v>2744</v>
      </c>
      <c r="O42" s="5" t="s">
        <v>815</v>
      </c>
      <c r="P42" s="5" t="s">
        <v>815</v>
      </c>
      <c r="Q42" s="6">
        <v>0</v>
      </c>
      <c r="R42" s="6">
        <v>0</v>
      </c>
      <c r="S42" s="6">
        <v>0</v>
      </c>
      <c r="T42" s="6">
        <v>0</v>
      </c>
      <c r="U42" s="6">
        <v>0</v>
      </c>
      <c r="V42" s="6">
        <v>0</v>
      </c>
      <c r="W42" s="6">
        <v>0</v>
      </c>
      <c r="X42" s="6">
        <v>0</v>
      </c>
      <c r="Y42" s="6">
        <v>0</v>
      </c>
      <c r="Z42" s="6">
        <v>0</v>
      </c>
      <c r="AA42" s="6">
        <v>0</v>
      </c>
      <c r="AB42" s="21" t="e">
        <f t="shared" si="22"/>
        <v>#DIV/0!</v>
      </c>
      <c r="AC42" s="23" t="e">
        <f t="shared" si="23"/>
        <v>#DIV/0!</v>
      </c>
      <c r="AD42" s="24" t="e">
        <f t="shared" si="24"/>
        <v>#DIV/0!</v>
      </c>
      <c r="AE42" s="26" t="str">
        <f t="shared" si="21"/>
        <v>176000635000120</v>
      </c>
      <c r="AF42" s="6">
        <v>0</v>
      </c>
      <c r="AG42" s="6">
        <v>0</v>
      </c>
      <c r="AH42" s="21" t="e">
        <f t="shared" si="26"/>
        <v>#DIV/0!</v>
      </c>
      <c r="AI42" s="26" t="e">
        <f t="shared" si="25"/>
        <v>#DIV/0!</v>
      </c>
      <c r="AJ42" s="6">
        <v>0</v>
      </c>
      <c r="AK42" s="6">
        <v>0</v>
      </c>
      <c r="AL42" s="5" t="s">
        <v>815</v>
      </c>
      <c r="AM42" s="5" t="s">
        <v>957</v>
      </c>
      <c r="AN42" s="5" t="s">
        <v>957</v>
      </c>
      <c r="AO42" s="5" t="s">
        <v>1565</v>
      </c>
      <c r="AP42" s="5" t="s">
        <v>688</v>
      </c>
      <c r="AQ42" s="5" t="s">
        <v>2509</v>
      </c>
      <c r="AR42" s="7">
        <v>44586.477048611101</v>
      </c>
      <c r="AS42" s="10"/>
    </row>
    <row r="43" spans="1:45" s="1" customFormat="1" ht="50" customHeight="1">
      <c r="A43" s="9">
        <v>2021</v>
      </c>
      <c r="B43" s="5" t="s">
        <v>130</v>
      </c>
      <c r="C43" s="5" t="str">
        <f>VLOOKUP(Tabla14[[#This Row],[RUC]],[1]ENTIDADES!$A$2:$I$191,2,0)</f>
        <v>GABINETE ESTRATÉGICO</v>
      </c>
      <c r="D43" s="5" t="s">
        <v>1757</v>
      </c>
      <c r="E43" s="5" t="str">
        <f>VLOOKUP(Tabla14[[#This Row],[RUC]],[1]ENTIDADES!$A$2:$I$191,4,0)</f>
        <v>ZONA 9</v>
      </c>
      <c r="F43" s="5" t="s">
        <v>1631</v>
      </c>
      <c r="G43" s="5" t="s">
        <v>1970</v>
      </c>
      <c r="H43" s="29" t="s">
        <v>2771</v>
      </c>
      <c r="I43" s="5">
        <v>3</v>
      </c>
      <c r="J43" s="4">
        <v>7</v>
      </c>
      <c r="K43" s="5" t="s">
        <v>2274</v>
      </c>
      <c r="L43" s="5" t="s">
        <v>2776</v>
      </c>
      <c r="M43" s="4">
        <v>15</v>
      </c>
      <c r="N43" s="5" t="s">
        <v>409</v>
      </c>
      <c r="O43" s="5" t="s">
        <v>2190</v>
      </c>
      <c r="P43" s="5" t="s">
        <v>2190</v>
      </c>
      <c r="Q43" s="6">
        <v>0</v>
      </c>
      <c r="R43" s="6">
        <v>0</v>
      </c>
      <c r="S43" s="6">
        <v>0</v>
      </c>
      <c r="T43" s="6">
        <v>0</v>
      </c>
      <c r="U43" s="6">
        <v>0</v>
      </c>
      <c r="V43" s="6">
        <v>0</v>
      </c>
      <c r="W43" s="6">
        <v>0</v>
      </c>
      <c r="X43" s="6">
        <v>0</v>
      </c>
      <c r="Y43" s="6">
        <v>0</v>
      </c>
      <c r="Z43" s="6">
        <v>0</v>
      </c>
      <c r="AA43" s="6">
        <v>0</v>
      </c>
      <c r="AB43" s="21" t="e">
        <f t="shared" si="22"/>
        <v>#DIV/0!</v>
      </c>
      <c r="AC43" s="23" t="e">
        <f t="shared" si="23"/>
        <v>#DIV/0!</v>
      </c>
      <c r="AD43" s="24" t="e">
        <f t="shared" si="24"/>
        <v>#DIV/0!</v>
      </c>
      <c r="AE43" s="26" t="str">
        <f t="shared" si="21"/>
        <v>176000031000155</v>
      </c>
      <c r="AF43" s="6">
        <v>0</v>
      </c>
      <c r="AG43" s="6">
        <v>0</v>
      </c>
      <c r="AH43" s="21" t="e">
        <f t="shared" si="26"/>
        <v>#DIV/0!</v>
      </c>
      <c r="AI43" s="26" t="e">
        <f t="shared" si="25"/>
        <v>#DIV/0!</v>
      </c>
      <c r="AJ43" s="6">
        <v>0</v>
      </c>
      <c r="AK43" s="6">
        <v>0</v>
      </c>
      <c r="AL43" s="5" t="s">
        <v>2639</v>
      </c>
      <c r="AM43" s="5" t="s">
        <v>2639</v>
      </c>
      <c r="AN43" s="5" t="s">
        <v>316</v>
      </c>
      <c r="AO43" s="5" t="s">
        <v>316</v>
      </c>
      <c r="AP43" s="5" t="s">
        <v>204</v>
      </c>
      <c r="AQ43" s="5" t="s">
        <v>3</v>
      </c>
      <c r="AR43" s="7">
        <v>44579.637106481503</v>
      </c>
      <c r="AS43" s="10"/>
    </row>
    <row r="44" spans="1:45" s="1" customFormat="1" ht="50" customHeight="1">
      <c r="A44" s="9">
        <v>2021</v>
      </c>
      <c r="B44" s="5" t="s">
        <v>1148</v>
      </c>
      <c r="C44" s="5" t="str">
        <f>VLOOKUP(Tabla14[[#This Row],[RUC]],[1]ENTIDADES!$A$2:$I$191,2,0)</f>
        <v>GABINETE SECTORIAL SOCIAL</v>
      </c>
      <c r="D44" s="5" t="s">
        <v>1713</v>
      </c>
      <c r="E44" s="5" t="str">
        <f>VLOOKUP(Tabla14[[#This Row],[RUC]],[1]ENTIDADES!$A$2:$I$191,4,0)</f>
        <v>ZONA 9</v>
      </c>
      <c r="F44" s="5" t="s">
        <v>1631</v>
      </c>
      <c r="G44" s="5" t="s">
        <v>1538</v>
      </c>
      <c r="H44" s="29" t="s">
        <v>2771</v>
      </c>
      <c r="I44" s="5">
        <v>1</v>
      </c>
      <c r="J44" s="4">
        <v>1</v>
      </c>
      <c r="K44" s="5" t="s">
        <v>55</v>
      </c>
      <c r="L44" s="5" t="s">
        <v>2773</v>
      </c>
      <c r="M44" s="4">
        <v>8</v>
      </c>
      <c r="N44" s="5" t="s">
        <v>828</v>
      </c>
      <c r="O44" s="5" t="s">
        <v>2190</v>
      </c>
      <c r="P44" s="5" t="s">
        <v>2363</v>
      </c>
      <c r="Q44" s="6">
        <v>0</v>
      </c>
      <c r="R44" s="6">
        <v>0</v>
      </c>
      <c r="S44" s="6">
        <v>0</v>
      </c>
      <c r="T44" s="6">
        <v>0</v>
      </c>
      <c r="U44" s="6">
        <v>0</v>
      </c>
      <c r="V44" s="6">
        <v>0</v>
      </c>
      <c r="W44" s="6">
        <v>0</v>
      </c>
      <c r="X44" s="6">
        <v>0</v>
      </c>
      <c r="Y44" s="6">
        <v>0</v>
      </c>
      <c r="Z44" s="6">
        <v>0</v>
      </c>
      <c r="AA44" s="6">
        <v>0</v>
      </c>
      <c r="AB44" s="21" t="e">
        <f t="shared" si="22"/>
        <v>#DIV/0!</v>
      </c>
      <c r="AC44" s="23" t="e">
        <f t="shared" si="23"/>
        <v>#DIV/0!</v>
      </c>
      <c r="AD44" s="24" t="e">
        <f t="shared" si="24"/>
        <v>#DIV/0!</v>
      </c>
      <c r="AE44" s="26" t="str">
        <f t="shared" si="21"/>
        <v>176813741000155</v>
      </c>
      <c r="AF44" s="6">
        <v>0</v>
      </c>
      <c r="AG44" s="6">
        <v>0</v>
      </c>
      <c r="AH44" s="21" t="e">
        <f t="shared" si="26"/>
        <v>#DIV/0!</v>
      </c>
      <c r="AI44" s="26" t="e">
        <f t="shared" si="25"/>
        <v>#DIV/0!</v>
      </c>
      <c r="AJ44" s="6">
        <v>0</v>
      </c>
      <c r="AK44" s="6">
        <v>0</v>
      </c>
      <c r="AL44" s="5" t="s">
        <v>1721</v>
      </c>
      <c r="AM44" s="5" t="s">
        <v>1721</v>
      </c>
      <c r="AN44" s="5" t="s">
        <v>1721</v>
      </c>
      <c r="AO44" s="5" t="s">
        <v>1721</v>
      </c>
      <c r="AP44" s="5" t="s">
        <v>946</v>
      </c>
      <c r="AQ44" s="5" t="s">
        <v>1222</v>
      </c>
      <c r="AR44" s="7">
        <v>44579.540902777801</v>
      </c>
      <c r="AS44" s="10"/>
    </row>
    <row r="45" spans="1:45" s="1" customFormat="1" ht="50" customHeight="1">
      <c r="A45" s="9">
        <v>2021</v>
      </c>
      <c r="B45" s="5" t="s">
        <v>1148</v>
      </c>
      <c r="C45" s="5" t="str">
        <f>VLOOKUP(Tabla14[[#This Row],[RUC]],[1]ENTIDADES!$A$2:$I$191,2,0)</f>
        <v>GABINETE SECTORIAL SOCIAL</v>
      </c>
      <c r="D45" s="5" t="s">
        <v>1713</v>
      </c>
      <c r="E45" s="5" t="str">
        <f>VLOOKUP(Tabla14[[#This Row],[RUC]],[1]ENTIDADES!$A$2:$I$191,4,0)</f>
        <v>ZONA 9</v>
      </c>
      <c r="F45" s="5" t="s">
        <v>507</v>
      </c>
      <c r="G45" s="5" t="s">
        <v>616</v>
      </c>
      <c r="H45" s="29" t="s">
        <v>2771</v>
      </c>
      <c r="I45" s="5">
        <v>1</v>
      </c>
      <c r="J45" s="4">
        <v>1</v>
      </c>
      <c r="K45" s="5" t="s">
        <v>55</v>
      </c>
      <c r="L45" s="5" t="s">
        <v>2773</v>
      </c>
      <c r="M45" s="4">
        <v>5</v>
      </c>
      <c r="N45" s="5" t="s">
        <v>1388</v>
      </c>
      <c r="O45" s="5" t="s">
        <v>2190</v>
      </c>
      <c r="P45" s="5" t="s">
        <v>2363</v>
      </c>
      <c r="Q45" s="6">
        <v>0</v>
      </c>
      <c r="R45" s="6">
        <v>0</v>
      </c>
      <c r="S45" s="6">
        <v>0</v>
      </c>
      <c r="T45" s="6">
        <v>0</v>
      </c>
      <c r="U45" s="6">
        <v>0</v>
      </c>
      <c r="V45" s="6">
        <v>0</v>
      </c>
      <c r="W45" s="6">
        <v>0</v>
      </c>
      <c r="X45" s="6">
        <v>0</v>
      </c>
      <c r="Y45" s="6">
        <v>0</v>
      </c>
      <c r="Z45" s="6">
        <v>0</v>
      </c>
      <c r="AA45" s="6">
        <v>0</v>
      </c>
      <c r="AB45" s="21" t="e">
        <f t="shared" si="22"/>
        <v>#DIV/0!</v>
      </c>
      <c r="AC45" s="23" t="e">
        <f t="shared" si="23"/>
        <v>#DIV/0!</v>
      </c>
      <c r="AD45" s="24" t="e">
        <f t="shared" si="24"/>
        <v>#DIV/0!</v>
      </c>
      <c r="AE45" s="26" t="str">
        <f t="shared" si="21"/>
        <v>176813741000156</v>
      </c>
      <c r="AF45" s="6">
        <v>0</v>
      </c>
      <c r="AG45" s="6">
        <v>0</v>
      </c>
      <c r="AH45" s="21" t="e">
        <f t="shared" si="26"/>
        <v>#DIV/0!</v>
      </c>
      <c r="AI45" s="26" t="e">
        <f t="shared" si="25"/>
        <v>#DIV/0!</v>
      </c>
      <c r="AJ45" s="6">
        <v>0</v>
      </c>
      <c r="AK45" s="6">
        <v>0</v>
      </c>
      <c r="AL45" s="5" t="s">
        <v>1721</v>
      </c>
      <c r="AM45" s="5" t="s">
        <v>1721</v>
      </c>
      <c r="AN45" s="5" t="s">
        <v>1721</v>
      </c>
      <c r="AO45" s="5" t="s">
        <v>1721</v>
      </c>
      <c r="AP45" s="5" t="s">
        <v>946</v>
      </c>
      <c r="AQ45" s="5" t="s">
        <v>1222</v>
      </c>
      <c r="AR45" s="7">
        <v>44579.541111111103</v>
      </c>
      <c r="AS45" s="10"/>
    </row>
    <row r="46" spans="1:45" s="1" customFormat="1" ht="50" customHeight="1">
      <c r="A46" s="9">
        <v>2021</v>
      </c>
      <c r="B46" s="5" t="s">
        <v>1148</v>
      </c>
      <c r="C46" s="5" t="str">
        <f>VLOOKUP(Tabla14[[#This Row],[RUC]],[1]ENTIDADES!$A$2:$I$191,2,0)</f>
        <v>GABINETE SECTORIAL SOCIAL</v>
      </c>
      <c r="D46" s="5" t="s">
        <v>1713</v>
      </c>
      <c r="E46" s="5" t="str">
        <f>VLOOKUP(Tabla14[[#This Row],[RUC]],[1]ENTIDADES!$A$2:$I$191,4,0)</f>
        <v>ZONA 9</v>
      </c>
      <c r="F46" s="5" t="s">
        <v>2076</v>
      </c>
      <c r="G46" s="5" t="s">
        <v>1808</v>
      </c>
      <c r="H46" s="29" t="s">
        <v>2771</v>
      </c>
      <c r="I46" s="5">
        <v>1</v>
      </c>
      <c r="J46" s="4">
        <v>1</v>
      </c>
      <c r="K46" s="5" t="s">
        <v>55</v>
      </c>
      <c r="L46" s="5" t="s">
        <v>2773</v>
      </c>
      <c r="M46" s="4">
        <v>5</v>
      </c>
      <c r="N46" s="5" t="s">
        <v>1388</v>
      </c>
      <c r="O46" s="5" t="s">
        <v>2190</v>
      </c>
      <c r="P46" s="5" t="s">
        <v>2363</v>
      </c>
      <c r="Q46" s="6">
        <v>0</v>
      </c>
      <c r="R46" s="6">
        <v>0</v>
      </c>
      <c r="S46" s="6">
        <v>0</v>
      </c>
      <c r="T46" s="6">
        <v>0</v>
      </c>
      <c r="U46" s="6">
        <v>0</v>
      </c>
      <c r="V46" s="6">
        <v>0</v>
      </c>
      <c r="W46" s="6">
        <v>0</v>
      </c>
      <c r="X46" s="6">
        <v>0</v>
      </c>
      <c r="Y46" s="6">
        <v>0</v>
      </c>
      <c r="Z46" s="6">
        <v>0</v>
      </c>
      <c r="AA46" s="6">
        <v>0</v>
      </c>
      <c r="AB46" s="21" t="e">
        <f t="shared" si="22"/>
        <v>#DIV/0!</v>
      </c>
      <c r="AC46" s="23" t="e">
        <f t="shared" si="23"/>
        <v>#DIV/0!</v>
      </c>
      <c r="AD46" s="24" t="e">
        <f t="shared" si="24"/>
        <v>#DIV/0!</v>
      </c>
      <c r="AE46" s="26" t="str">
        <f t="shared" si="21"/>
        <v>176813741000159</v>
      </c>
      <c r="AF46" s="6">
        <v>0</v>
      </c>
      <c r="AG46" s="6">
        <v>0</v>
      </c>
      <c r="AH46" s="21" t="e">
        <f t="shared" si="26"/>
        <v>#DIV/0!</v>
      </c>
      <c r="AI46" s="26" t="e">
        <f t="shared" si="25"/>
        <v>#DIV/0!</v>
      </c>
      <c r="AJ46" s="6">
        <v>0</v>
      </c>
      <c r="AK46" s="6">
        <v>0</v>
      </c>
      <c r="AL46" s="5" t="s">
        <v>1721</v>
      </c>
      <c r="AM46" s="5" t="s">
        <v>1721</v>
      </c>
      <c r="AN46" s="5" t="s">
        <v>1721</v>
      </c>
      <c r="AO46" s="5" t="s">
        <v>1721</v>
      </c>
      <c r="AP46" s="5" t="s">
        <v>946</v>
      </c>
      <c r="AQ46" s="5" t="s">
        <v>1222</v>
      </c>
      <c r="AR46" s="7">
        <v>44579.542210648098</v>
      </c>
      <c r="AS46" s="10"/>
    </row>
    <row r="47" spans="1:45" s="1" customFormat="1" ht="50" customHeight="1">
      <c r="A47" s="9">
        <v>2021</v>
      </c>
      <c r="B47" s="5" t="s">
        <v>1139</v>
      </c>
      <c r="C47" s="5" t="str">
        <f>VLOOKUP(Tabla14[[#This Row],[RUC]],[1]ENTIDADES!$A$2:$I$191,2,0)</f>
        <v>GABINETE SECTORIAL DE SEGURIDAD</v>
      </c>
      <c r="D47" s="5" t="s">
        <v>2327</v>
      </c>
      <c r="E47" s="5" t="str">
        <f>VLOOKUP(Tabla14[[#This Row],[RUC]],[1]ENTIDADES!$A$2:$I$191,4,0)</f>
        <v>ZONA 8</v>
      </c>
      <c r="F47" s="5" t="s">
        <v>2429</v>
      </c>
      <c r="G47" s="5" t="s">
        <v>421</v>
      </c>
      <c r="H47" s="29" t="s">
        <v>2771</v>
      </c>
      <c r="I47" s="5">
        <v>1</v>
      </c>
      <c r="J47" s="4">
        <v>1</v>
      </c>
      <c r="K47" s="5" t="s">
        <v>55</v>
      </c>
      <c r="L47" s="5" t="s">
        <v>2774</v>
      </c>
      <c r="M47" s="4">
        <v>9</v>
      </c>
      <c r="N47" s="5" t="s">
        <v>1967</v>
      </c>
      <c r="O47" s="5" t="s">
        <v>89</v>
      </c>
      <c r="P47" s="5" t="s">
        <v>2006</v>
      </c>
      <c r="Q47" s="6">
        <v>0</v>
      </c>
      <c r="R47" s="6">
        <v>0</v>
      </c>
      <c r="S47" s="6">
        <v>0</v>
      </c>
      <c r="T47" s="6">
        <v>0</v>
      </c>
      <c r="U47" s="6">
        <v>0</v>
      </c>
      <c r="V47" s="6">
        <v>0</v>
      </c>
      <c r="W47" s="6">
        <v>0</v>
      </c>
      <c r="X47" s="6">
        <v>0</v>
      </c>
      <c r="Y47" s="6">
        <v>0</v>
      </c>
      <c r="Z47" s="6">
        <v>0</v>
      </c>
      <c r="AA47" s="6">
        <v>0</v>
      </c>
      <c r="AB47" s="21" t="e">
        <f t="shared" si="22"/>
        <v>#DIV/0!</v>
      </c>
      <c r="AC47" s="23" t="e">
        <f t="shared" si="23"/>
        <v>#DIV/0!</v>
      </c>
      <c r="AD47" s="24" t="e">
        <f t="shared" si="24"/>
        <v>#DIV/0!</v>
      </c>
      <c r="AE47" s="26" t="str">
        <f t="shared" si="21"/>
        <v>176814276000120</v>
      </c>
      <c r="AF47" s="6">
        <v>0</v>
      </c>
      <c r="AG47" s="6">
        <v>0</v>
      </c>
      <c r="AH47" s="21" t="e">
        <f t="shared" si="26"/>
        <v>#DIV/0!</v>
      </c>
      <c r="AI47" s="26" t="e">
        <f t="shared" si="25"/>
        <v>#DIV/0!</v>
      </c>
      <c r="AJ47" s="6">
        <v>0</v>
      </c>
      <c r="AK47" s="6">
        <v>0</v>
      </c>
      <c r="AL47" s="5" t="s">
        <v>566</v>
      </c>
      <c r="AM47" s="5" t="s">
        <v>566</v>
      </c>
      <c r="AN47" s="5" t="s">
        <v>566</v>
      </c>
      <c r="AO47" s="5" t="s">
        <v>566</v>
      </c>
      <c r="AP47" s="5" t="s">
        <v>2166</v>
      </c>
      <c r="AQ47" s="5" t="s">
        <v>898</v>
      </c>
      <c r="AR47" s="7">
        <v>44588.3988888889</v>
      </c>
      <c r="AS47" s="10"/>
    </row>
    <row r="48" spans="1:45" s="1" customFormat="1" ht="50" customHeight="1">
      <c r="A48" s="9">
        <v>2021</v>
      </c>
      <c r="B48" s="5" t="s">
        <v>1845</v>
      </c>
      <c r="C48" s="5" t="str">
        <f>VLOOKUP(Tabla14[[#This Row],[RUC]],[1]ENTIDADES!$A$2:$I$191,2,0)</f>
        <v>SIN GABINETE</v>
      </c>
      <c r="D48" s="5" t="s">
        <v>487</v>
      </c>
      <c r="E48" s="5" t="str">
        <f>VLOOKUP(Tabla14[[#This Row],[RUC]],[1]ENTIDADES!$A$2:$I$191,4,0)</f>
        <v>ZONA 9</v>
      </c>
      <c r="F48" s="5" t="s">
        <v>1631</v>
      </c>
      <c r="G48" s="5" t="s">
        <v>2594</v>
      </c>
      <c r="H48" s="29" t="s">
        <v>2771</v>
      </c>
      <c r="I48" s="5">
        <v>3</v>
      </c>
      <c r="J48" s="4">
        <v>7</v>
      </c>
      <c r="K48" s="5" t="s">
        <v>2274</v>
      </c>
      <c r="L48" s="5" t="s">
        <v>2776</v>
      </c>
      <c r="M48" s="4">
        <v>14</v>
      </c>
      <c r="N48" s="5" t="s">
        <v>2573</v>
      </c>
      <c r="O48" s="5" t="s">
        <v>2190</v>
      </c>
      <c r="P48" s="5" t="s">
        <v>175</v>
      </c>
      <c r="Q48" s="6">
        <v>0</v>
      </c>
      <c r="R48" s="6">
        <v>0</v>
      </c>
      <c r="S48" s="6">
        <v>0</v>
      </c>
      <c r="T48" s="6">
        <v>0</v>
      </c>
      <c r="U48" s="6">
        <v>0</v>
      </c>
      <c r="V48" s="6">
        <v>0</v>
      </c>
      <c r="W48" s="6">
        <v>0</v>
      </c>
      <c r="X48" s="6">
        <v>0</v>
      </c>
      <c r="Y48" s="6">
        <v>0</v>
      </c>
      <c r="Z48" s="6">
        <v>0</v>
      </c>
      <c r="AA48" s="6">
        <v>0</v>
      </c>
      <c r="AB48" s="21" t="e">
        <f t="shared" si="22"/>
        <v>#DIV/0!</v>
      </c>
      <c r="AC48" s="23" t="e">
        <f t="shared" si="23"/>
        <v>#DIV/0!</v>
      </c>
      <c r="AD48" s="24" t="e">
        <f t="shared" si="24"/>
        <v>#DIV/0!</v>
      </c>
      <c r="AE48" s="26" t="str">
        <f t="shared" si="21"/>
        <v>176814675000155</v>
      </c>
      <c r="AF48" s="6">
        <v>0</v>
      </c>
      <c r="AG48" s="6">
        <v>0</v>
      </c>
      <c r="AH48" s="21" t="e">
        <f t="shared" si="26"/>
        <v>#DIV/0!</v>
      </c>
      <c r="AI48" s="26" t="e">
        <f t="shared" si="25"/>
        <v>#DIV/0!</v>
      </c>
      <c r="AJ48" s="6">
        <v>0</v>
      </c>
      <c r="AK48" s="6">
        <v>0</v>
      </c>
      <c r="AL48" s="5" t="s">
        <v>360</v>
      </c>
      <c r="AM48" s="5" t="s">
        <v>581</v>
      </c>
      <c r="AN48" s="5" t="s">
        <v>1270</v>
      </c>
      <c r="AO48" s="5" t="s">
        <v>1050</v>
      </c>
      <c r="AP48" s="5" t="s">
        <v>1867</v>
      </c>
      <c r="AQ48" s="5" t="s">
        <v>1786</v>
      </c>
      <c r="AR48" s="7">
        <v>44586.413784722201</v>
      </c>
      <c r="AS48" s="11">
        <v>44586.413009259297</v>
      </c>
    </row>
    <row r="49" spans="1:45" s="1" customFormat="1" ht="50" customHeight="1">
      <c r="A49" s="9">
        <v>2021</v>
      </c>
      <c r="B49" s="5" t="s">
        <v>1845</v>
      </c>
      <c r="C49" s="5" t="str">
        <f>VLOOKUP(Tabla14[[#This Row],[RUC]],[1]ENTIDADES!$A$2:$I$191,2,0)</f>
        <v>SIN GABINETE</v>
      </c>
      <c r="D49" s="5" t="s">
        <v>487</v>
      </c>
      <c r="E49" s="5" t="str">
        <f>VLOOKUP(Tabla14[[#This Row],[RUC]],[1]ENTIDADES!$A$2:$I$191,4,0)</f>
        <v>ZONA 9</v>
      </c>
      <c r="F49" s="5" t="s">
        <v>507</v>
      </c>
      <c r="G49" s="5" t="s">
        <v>910</v>
      </c>
      <c r="H49" s="29" t="s">
        <v>2771</v>
      </c>
      <c r="I49" s="5">
        <v>3</v>
      </c>
      <c r="J49" s="4">
        <v>7</v>
      </c>
      <c r="K49" s="5" t="s">
        <v>2274</v>
      </c>
      <c r="L49" s="5" t="s">
        <v>2776</v>
      </c>
      <c r="M49" s="4">
        <v>14</v>
      </c>
      <c r="N49" s="5" t="s">
        <v>2573</v>
      </c>
      <c r="O49" s="5" t="s">
        <v>2190</v>
      </c>
      <c r="P49" s="5" t="s">
        <v>2363</v>
      </c>
      <c r="Q49" s="6">
        <v>0</v>
      </c>
      <c r="R49" s="6">
        <v>0</v>
      </c>
      <c r="S49" s="6">
        <v>0</v>
      </c>
      <c r="T49" s="6">
        <v>0</v>
      </c>
      <c r="U49" s="6">
        <v>0</v>
      </c>
      <c r="V49" s="6">
        <v>0</v>
      </c>
      <c r="W49" s="6">
        <v>0</v>
      </c>
      <c r="X49" s="6">
        <v>0</v>
      </c>
      <c r="Y49" s="6">
        <v>0</v>
      </c>
      <c r="Z49" s="6">
        <v>0</v>
      </c>
      <c r="AA49" s="6">
        <v>0</v>
      </c>
      <c r="AB49" s="21" t="e">
        <f t="shared" si="22"/>
        <v>#DIV/0!</v>
      </c>
      <c r="AC49" s="23" t="e">
        <f t="shared" si="23"/>
        <v>#DIV/0!</v>
      </c>
      <c r="AD49" s="24" t="e">
        <f t="shared" si="24"/>
        <v>#DIV/0!</v>
      </c>
      <c r="AE49" s="26" t="str">
        <f t="shared" si="21"/>
        <v>176814675000156</v>
      </c>
      <c r="AF49" s="6">
        <v>0</v>
      </c>
      <c r="AG49" s="6">
        <v>0</v>
      </c>
      <c r="AH49" s="21" t="e">
        <f t="shared" si="26"/>
        <v>#DIV/0!</v>
      </c>
      <c r="AI49" s="26" t="e">
        <f t="shared" si="25"/>
        <v>#DIV/0!</v>
      </c>
      <c r="AJ49" s="6">
        <v>0</v>
      </c>
      <c r="AK49" s="6">
        <v>0</v>
      </c>
      <c r="AL49" s="5" t="s">
        <v>2304</v>
      </c>
      <c r="AM49" s="5" t="s">
        <v>1606</v>
      </c>
      <c r="AN49" s="5" t="s">
        <v>1191</v>
      </c>
      <c r="AO49" s="5" t="s">
        <v>2490</v>
      </c>
      <c r="AP49" s="5" t="s">
        <v>1867</v>
      </c>
      <c r="AQ49" s="5" t="s">
        <v>1786</v>
      </c>
      <c r="AR49" s="7">
        <v>44586.412361111099</v>
      </c>
      <c r="AS49" s="10"/>
    </row>
    <row r="50" spans="1:45" s="1" customFormat="1" ht="50" customHeight="1">
      <c r="A50" s="9">
        <v>2021</v>
      </c>
      <c r="B50" s="5" t="s">
        <v>1735</v>
      </c>
      <c r="C50" s="5" t="str">
        <f>VLOOKUP(Tabla14[[#This Row],[RUC]],[1]ENTIDADES!$A$2:$I$191,2,0)</f>
        <v>GABINETE SECTORIAL SOCIAL</v>
      </c>
      <c r="D50" s="5" t="s">
        <v>1682</v>
      </c>
      <c r="E50" s="5" t="str">
        <f>VLOOKUP(Tabla14[[#This Row],[RUC]],[1]ENTIDADES!$A$2:$I$191,4,0)</f>
        <v>ZONA 9</v>
      </c>
      <c r="F50" s="5" t="s">
        <v>257</v>
      </c>
      <c r="G50" s="5" t="s">
        <v>2652</v>
      </c>
      <c r="H50" s="29" t="s">
        <v>2771</v>
      </c>
      <c r="I50" s="5">
        <v>1</v>
      </c>
      <c r="J50" s="4">
        <v>1</v>
      </c>
      <c r="K50" s="5" t="s">
        <v>55</v>
      </c>
      <c r="L50" s="5" t="s">
        <v>2773</v>
      </c>
      <c r="M50" s="4">
        <v>6</v>
      </c>
      <c r="N50" s="5" t="s">
        <v>2744</v>
      </c>
      <c r="O50" s="5" t="s">
        <v>440</v>
      </c>
      <c r="P50" s="5" t="s">
        <v>2553</v>
      </c>
      <c r="Q50" s="6">
        <v>0</v>
      </c>
      <c r="R50" s="6">
        <v>0</v>
      </c>
      <c r="S50" s="6">
        <v>0</v>
      </c>
      <c r="T50" s="6">
        <v>0</v>
      </c>
      <c r="U50" s="6">
        <v>0</v>
      </c>
      <c r="V50" s="6">
        <v>0</v>
      </c>
      <c r="W50" s="6">
        <v>0</v>
      </c>
      <c r="X50" s="6">
        <v>0</v>
      </c>
      <c r="Y50" s="6">
        <v>0</v>
      </c>
      <c r="Z50" s="6">
        <v>0</v>
      </c>
      <c r="AA50" s="6">
        <v>0</v>
      </c>
      <c r="AB50" s="21" t="e">
        <f t="shared" si="22"/>
        <v>#DIV/0!</v>
      </c>
      <c r="AC50" s="23" t="e">
        <f t="shared" si="23"/>
        <v>#DIV/0!</v>
      </c>
      <c r="AD50" s="24" t="e">
        <f t="shared" si="24"/>
        <v>#DIV/0!</v>
      </c>
      <c r="AE50" s="26" t="str">
        <f t="shared" si="21"/>
        <v>176814314000175</v>
      </c>
      <c r="AF50" s="6">
        <v>0</v>
      </c>
      <c r="AG50" s="6">
        <v>0</v>
      </c>
      <c r="AH50" s="21" t="e">
        <f t="shared" si="26"/>
        <v>#DIV/0!</v>
      </c>
      <c r="AI50" s="26" t="e">
        <f t="shared" si="25"/>
        <v>#DIV/0!</v>
      </c>
      <c r="AJ50" s="6">
        <v>0</v>
      </c>
      <c r="AK50" s="6">
        <v>0</v>
      </c>
      <c r="AL50" s="5" t="s">
        <v>178</v>
      </c>
      <c r="AM50" s="5" t="s">
        <v>178</v>
      </c>
      <c r="AN50" s="5" t="s">
        <v>178</v>
      </c>
      <c r="AO50" s="5" t="s">
        <v>2634</v>
      </c>
      <c r="AP50" s="5" t="s">
        <v>454</v>
      </c>
      <c r="AQ50" s="5" t="s">
        <v>281</v>
      </c>
      <c r="AR50" s="7">
        <v>44587.7553819444</v>
      </c>
      <c r="AS50" s="10"/>
    </row>
    <row r="51" spans="1:45" s="1" customFormat="1" ht="50" customHeight="1">
      <c r="A51" s="9">
        <v>2021</v>
      </c>
      <c r="B51" s="5" t="s">
        <v>1732</v>
      </c>
      <c r="C51" s="5" t="str">
        <f>VLOOKUP(Tabla14[[#This Row],[RUC]],[1]ENTIDADES!$A$2:$I$191,2,0)</f>
        <v>GABINETE SECTORIAL DE SEGURIDAD</v>
      </c>
      <c r="D51" s="5" t="s">
        <v>913</v>
      </c>
      <c r="E51" s="5" t="str">
        <f>VLOOKUP(Tabla14[[#This Row],[RUC]],[1]ENTIDADES!$A$2:$I$191,4,0)</f>
        <v>ZONA 9</v>
      </c>
      <c r="F51" s="5" t="s">
        <v>390</v>
      </c>
      <c r="G51" s="5" t="s">
        <v>2593</v>
      </c>
      <c r="H51" s="29" t="s">
        <v>2771</v>
      </c>
      <c r="I51" s="5">
        <v>1</v>
      </c>
      <c r="J51" s="4">
        <v>1</v>
      </c>
      <c r="K51" s="5" t="s">
        <v>55</v>
      </c>
      <c r="L51" s="5" t="s">
        <v>2774</v>
      </c>
      <c r="M51" s="4">
        <v>9</v>
      </c>
      <c r="N51" s="5" t="s">
        <v>1967</v>
      </c>
      <c r="O51" s="5" t="s">
        <v>89</v>
      </c>
      <c r="P51" s="5" t="s">
        <v>1020</v>
      </c>
      <c r="Q51" s="6">
        <v>0</v>
      </c>
      <c r="R51" s="6">
        <v>0</v>
      </c>
      <c r="S51" s="6">
        <v>0</v>
      </c>
      <c r="T51" s="6">
        <v>0</v>
      </c>
      <c r="U51" s="6">
        <v>0</v>
      </c>
      <c r="V51" s="6">
        <v>0</v>
      </c>
      <c r="W51" s="6">
        <v>0</v>
      </c>
      <c r="X51" s="6">
        <v>0</v>
      </c>
      <c r="Y51" s="6">
        <v>0</v>
      </c>
      <c r="Z51" s="6">
        <v>0</v>
      </c>
      <c r="AA51" s="6">
        <v>0</v>
      </c>
      <c r="AB51" s="21" t="e">
        <f t="shared" ref="AB51:AB56" si="27">AA51/V51</f>
        <v>#DIV/0!</v>
      </c>
      <c r="AC51" s="23" t="e">
        <f t="shared" ref="AC51:AC56" si="28">IF(AB51&gt;=100%,1,AB51)</f>
        <v>#DIV/0!</v>
      </c>
      <c r="AD51" s="24" t="e">
        <f t="shared" ref="AD51:AD56" si="29">IF(AB51&gt;=85%,"85% a 100%",IF(AND(AB51&gt;=70%,AB51&lt;85%),"70% a 84,99%","0% a 69,99%"))</f>
        <v>#DIV/0!</v>
      </c>
      <c r="AE51" s="26" t="str">
        <f t="shared" si="21"/>
        <v>176819200000198</v>
      </c>
      <c r="AF51" s="6">
        <v>0</v>
      </c>
      <c r="AG51" s="6">
        <v>0</v>
      </c>
      <c r="AH51" s="21" t="e">
        <f t="shared" ref="AH51:AH56" si="30">AG51/AF51</f>
        <v>#DIV/0!</v>
      </c>
      <c r="AI51" s="26" t="e">
        <f t="shared" ref="AI51:AI56" si="31">IF(AH51&gt;=85%,"85% a 100%",IF(AND(AH51&gt;=70%,AH51&lt;85%),"70% a 84,99%","0% a 69,99%"))</f>
        <v>#DIV/0!</v>
      </c>
      <c r="AJ51" s="6">
        <v>0</v>
      </c>
      <c r="AK51" s="6">
        <v>0</v>
      </c>
      <c r="AL51" s="5" t="s">
        <v>1424</v>
      </c>
      <c r="AM51" s="5" t="s">
        <v>1424</v>
      </c>
      <c r="AN51" s="5" t="s">
        <v>1424</v>
      </c>
      <c r="AO51" s="5" t="s">
        <v>1424</v>
      </c>
      <c r="AP51" s="5" t="s">
        <v>721</v>
      </c>
      <c r="AQ51" s="5" t="s">
        <v>1269</v>
      </c>
      <c r="AR51" s="7">
        <v>44581.672465277799</v>
      </c>
      <c r="AS51" s="10"/>
    </row>
    <row r="52" spans="1:45" s="1" customFormat="1" ht="50" customHeight="1">
      <c r="A52" s="9">
        <v>2021</v>
      </c>
      <c r="B52" s="5" t="s">
        <v>177</v>
      </c>
      <c r="C52" s="5" t="str">
        <f>VLOOKUP(Tabla14[[#This Row],[RUC]],[1]ENTIDADES!$A$2:$I$191,2,0)</f>
        <v>SIN GABINETE</v>
      </c>
      <c r="D52" s="5" t="s">
        <v>1820</v>
      </c>
      <c r="E52" s="5" t="str">
        <f>VLOOKUP(Tabla14[[#This Row],[RUC]],[1]ENTIDADES!$A$2:$I$191,4,0)</f>
        <v>ZONA 6</v>
      </c>
      <c r="F52" s="5" t="s">
        <v>803</v>
      </c>
      <c r="G52" s="5" t="s">
        <v>574</v>
      </c>
      <c r="H52" s="29" t="s">
        <v>2771</v>
      </c>
      <c r="I52" s="5">
        <v>1</v>
      </c>
      <c r="J52" s="4">
        <v>1</v>
      </c>
      <c r="K52" s="5" t="s">
        <v>55</v>
      </c>
      <c r="L52" s="5" t="s">
        <v>2773</v>
      </c>
      <c r="M52" s="4">
        <v>7</v>
      </c>
      <c r="N52" s="5" t="s">
        <v>1817</v>
      </c>
      <c r="O52" s="5" t="s">
        <v>2190</v>
      </c>
      <c r="P52" s="5" t="s">
        <v>2363</v>
      </c>
      <c r="Q52" s="6">
        <v>0</v>
      </c>
      <c r="R52" s="6">
        <v>0</v>
      </c>
      <c r="S52" s="6">
        <v>0</v>
      </c>
      <c r="T52" s="6">
        <v>0</v>
      </c>
      <c r="U52" s="6">
        <v>0</v>
      </c>
      <c r="V52" s="6">
        <v>0</v>
      </c>
      <c r="W52" s="6">
        <v>0</v>
      </c>
      <c r="X52" s="6">
        <v>0</v>
      </c>
      <c r="Y52" s="6">
        <v>0</v>
      </c>
      <c r="Z52" s="6">
        <v>0</v>
      </c>
      <c r="AA52" s="6">
        <v>0</v>
      </c>
      <c r="AB52" s="21" t="e">
        <f t="shared" si="27"/>
        <v>#DIV/0!</v>
      </c>
      <c r="AC52" s="23" t="e">
        <f t="shared" si="28"/>
        <v>#DIV/0!</v>
      </c>
      <c r="AD52" s="24" t="e">
        <f t="shared" si="29"/>
        <v>#DIV/0!</v>
      </c>
      <c r="AE52" s="26" t="str">
        <f t="shared" si="21"/>
        <v>016000124000121</v>
      </c>
      <c r="AF52" s="6">
        <v>0</v>
      </c>
      <c r="AG52" s="6">
        <v>0</v>
      </c>
      <c r="AH52" s="21" t="e">
        <f t="shared" si="30"/>
        <v>#DIV/0!</v>
      </c>
      <c r="AI52" s="26" t="e">
        <f t="shared" si="31"/>
        <v>#DIV/0!</v>
      </c>
      <c r="AJ52" s="6">
        <v>0</v>
      </c>
      <c r="AK52" s="6">
        <v>0</v>
      </c>
      <c r="AL52" s="5" t="s">
        <v>940</v>
      </c>
      <c r="AM52" s="5" t="s">
        <v>940</v>
      </c>
      <c r="AN52" s="5" t="s">
        <v>940</v>
      </c>
      <c r="AO52" s="5" t="s">
        <v>940</v>
      </c>
      <c r="AP52" s="5" t="s">
        <v>1463</v>
      </c>
      <c r="AQ52" s="5" t="s">
        <v>201</v>
      </c>
      <c r="AR52" s="7">
        <v>44592.4242592593</v>
      </c>
      <c r="AS52" s="10"/>
    </row>
    <row r="53" spans="1:45" s="1" customFormat="1" ht="50" customHeight="1">
      <c r="A53" s="9">
        <v>2021</v>
      </c>
      <c r="B53" s="5" t="s">
        <v>177</v>
      </c>
      <c r="C53" s="5" t="str">
        <f>VLOOKUP(Tabla14[[#This Row],[RUC]],[1]ENTIDADES!$A$2:$I$191,2,0)</f>
        <v>SIN GABINETE</v>
      </c>
      <c r="D53" s="5" t="s">
        <v>1820</v>
      </c>
      <c r="E53" s="5" t="str">
        <f>VLOOKUP(Tabla14[[#This Row],[RUC]],[1]ENTIDADES!$A$2:$I$191,4,0)</f>
        <v>ZONA 6</v>
      </c>
      <c r="F53" s="5" t="s">
        <v>2620</v>
      </c>
      <c r="G53" s="5" t="s">
        <v>1197</v>
      </c>
      <c r="H53" s="29" t="s">
        <v>2771</v>
      </c>
      <c r="I53" s="5">
        <v>2</v>
      </c>
      <c r="J53" s="4">
        <v>5</v>
      </c>
      <c r="K53" s="5" t="s">
        <v>2602</v>
      </c>
      <c r="L53" s="5" t="s">
        <v>2773</v>
      </c>
      <c r="M53" s="4">
        <v>7</v>
      </c>
      <c r="N53" s="5" t="s">
        <v>1817</v>
      </c>
      <c r="O53" s="5" t="s">
        <v>2302</v>
      </c>
      <c r="P53" s="5" t="s">
        <v>2363</v>
      </c>
      <c r="Q53" s="6">
        <v>0</v>
      </c>
      <c r="R53" s="6">
        <v>0</v>
      </c>
      <c r="S53" s="6">
        <v>0</v>
      </c>
      <c r="T53" s="6">
        <v>0</v>
      </c>
      <c r="U53" s="6">
        <v>0</v>
      </c>
      <c r="V53" s="6">
        <v>0</v>
      </c>
      <c r="W53" s="6">
        <v>0</v>
      </c>
      <c r="X53" s="6">
        <v>0</v>
      </c>
      <c r="Y53" s="6">
        <v>0</v>
      </c>
      <c r="Z53" s="6">
        <v>0</v>
      </c>
      <c r="AA53" s="6">
        <v>0</v>
      </c>
      <c r="AB53" s="21" t="e">
        <f t="shared" si="27"/>
        <v>#DIV/0!</v>
      </c>
      <c r="AC53" s="23" t="e">
        <f t="shared" si="28"/>
        <v>#DIV/0!</v>
      </c>
      <c r="AD53" s="24" t="e">
        <f t="shared" si="29"/>
        <v>#DIV/0!</v>
      </c>
      <c r="AE53" s="26" t="str">
        <f t="shared" si="21"/>
        <v>016000124000122</v>
      </c>
      <c r="AF53" s="6">
        <v>0</v>
      </c>
      <c r="AG53" s="6">
        <v>0</v>
      </c>
      <c r="AH53" s="21" t="e">
        <f t="shared" si="30"/>
        <v>#DIV/0!</v>
      </c>
      <c r="AI53" s="26" t="e">
        <f t="shared" si="31"/>
        <v>#DIV/0!</v>
      </c>
      <c r="AJ53" s="6">
        <v>0</v>
      </c>
      <c r="AK53" s="6">
        <v>0</v>
      </c>
      <c r="AL53" s="5" t="s">
        <v>940</v>
      </c>
      <c r="AM53" s="5" t="s">
        <v>940</v>
      </c>
      <c r="AN53" s="5" t="s">
        <v>940</v>
      </c>
      <c r="AO53" s="5" t="s">
        <v>940</v>
      </c>
      <c r="AP53" s="5" t="s">
        <v>1463</v>
      </c>
      <c r="AQ53" s="5" t="s">
        <v>201</v>
      </c>
      <c r="AR53" s="7">
        <v>44592.424756944398</v>
      </c>
      <c r="AS53" s="10"/>
    </row>
    <row r="54" spans="1:45" s="1" customFormat="1" ht="50" customHeight="1">
      <c r="A54" s="9">
        <v>2021</v>
      </c>
      <c r="B54" s="5" t="s">
        <v>1438</v>
      </c>
      <c r="C54" s="5" t="str">
        <f>VLOOKUP(Tabla14[[#This Row],[RUC]],[1]ENTIDADES!$A$2:$I$191,2,0)</f>
        <v>SIN GABINETE</v>
      </c>
      <c r="D54" s="5" t="s">
        <v>1382</v>
      </c>
      <c r="E54" s="5" t="str">
        <f>VLOOKUP(Tabla14[[#This Row],[RUC]],[1]ENTIDADES!$A$2:$I$191,4,0)</f>
        <v>ZONA 8</v>
      </c>
      <c r="F54" s="5" t="s">
        <v>2620</v>
      </c>
      <c r="G54" s="5" t="s">
        <v>1197</v>
      </c>
      <c r="H54" s="29" t="s">
        <v>2771</v>
      </c>
      <c r="I54" s="5">
        <v>1</v>
      </c>
      <c r="J54" s="4">
        <v>2</v>
      </c>
      <c r="K54" s="5" t="s">
        <v>2478</v>
      </c>
      <c r="L54" s="5" t="s">
        <v>2773</v>
      </c>
      <c r="M54" s="4">
        <v>7</v>
      </c>
      <c r="N54" s="5" t="s">
        <v>1817</v>
      </c>
      <c r="O54" s="5" t="s">
        <v>2190</v>
      </c>
      <c r="P54" s="5" t="s">
        <v>2363</v>
      </c>
      <c r="Q54" s="6">
        <v>0</v>
      </c>
      <c r="R54" s="6">
        <v>0</v>
      </c>
      <c r="S54" s="6">
        <v>0</v>
      </c>
      <c r="T54" s="6">
        <v>0</v>
      </c>
      <c r="U54" s="6">
        <v>0</v>
      </c>
      <c r="V54" s="6">
        <v>0</v>
      </c>
      <c r="W54" s="6">
        <v>0</v>
      </c>
      <c r="X54" s="6">
        <v>0</v>
      </c>
      <c r="Y54" s="6">
        <v>0</v>
      </c>
      <c r="Z54" s="6">
        <v>0</v>
      </c>
      <c r="AA54" s="6">
        <v>0</v>
      </c>
      <c r="AB54" s="21" t="e">
        <f t="shared" si="27"/>
        <v>#DIV/0!</v>
      </c>
      <c r="AC54" s="23" t="e">
        <f t="shared" si="28"/>
        <v>#DIV/0!</v>
      </c>
      <c r="AD54" s="24" t="e">
        <f t="shared" si="29"/>
        <v>#DIV/0!</v>
      </c>
      <c r="AE54" s="26" t="str">
        <f t="shared" si="21"/>
        <v>096000561000122</v>
      </c>
      <c r="AF54" s="6">
        <v>0</v>
      </c>
      <c r="AG54" s="6">
        <v>0</v>
      </c>
      <c r="AH54" s="21" t="e">
        <f t="shared" si="30"/>
        <v>#DIV/0!</v>
      </c>
      <c r="AI54" s="26" t="e">
        <f t="shared" si="31"/>
        <v>#DIV/0!</v>
      </c>
      <c r="AJ54" s="6">
        <v>0</v>
      </c>
      <c r="AK54" s="6">
        <v>0</v>
      </c>
      <c r="AL54" s="5" t="s">
        <v>1068</v>
      </c>
      <c r="AM54" s="5" t="s">
        <v>1068</v>
      </c>
      <c r="AN54" s="5" t="s">
        <v>1068</v>
      </c>
      <c r="AO54" s="5" t="s">
        <v>1068</v>
      </c>
      <c r="AP54" s="5" t="s">
        <v>1614</v>
      </c>
      <c r="AQ54" s="5" t="s">
        <v>2489</v>
      </c>
      <c r="AR54" s="7">
        <v>44588.684560185196</v>
      </c>
      <c r="AS54" s="10"/>
    </row>
    <row r="55" spans="1:45" s="1" customFormat="1" ht="50" customHeight="1">
      <c r="A55" s="9">
        <v>2021</v>
      </c>
      <c r="B55" s="5" t="s">
        <v>2117</v>
      </c>
      <c r="C55" s="5" t="str">
        <f>VLOOKUP(Tabla14[[#This Row],[RUC]],[1]ENTIDADES!$A$2:$I$191,2,0)</f>
        <v>SIN GABINETE</v>
      </c>
      <c r="D55" s="5" t="s">
        <v>2465</v>
      </c>
      <c r="E55" s="5" t="str">
        <f>VLOOKUP(Tabla14[[#This Row],[RUC]],[1]ENTIDADES!$A$2:$I$191,4,0)</f>
        <v>ZONA 9</v>
      </c>
      <c r="F55" s="5" t="s">
        <v>2429</v>
      </c>
      <c r="G55" s="5" t="s">
        <v>2163</v>
      </c>
      <c r="H55" s="29" t="s">
        <v>2771</v>
      </c>
      <c r="I55" s="5">
        <v>1</v>
      </c>
      <c r="J55" s="4">
        <v>1</v>
      </c>
      <c r="K55" s="5" t="s">
        <v>55</v>
      </c>
      <c r="L55" s="5" t="s">
        <v>2773</v>
      </c>
      <c r="M55" s="4">
        <v>7</v>
      </c>
      <c r="N55" s="5" t="s">
        <v>1817</v>
      </c>
      <c r="O55" s="5" t="s">
        <v>2403</v>
      </c>
      <c r="P55" s="5" t="s">
        <v>397</v>
      </c>
      <c r="Q55" s="6">
        <v>0</v>
      </c>
      <c r="R55" s="6">
        <v>0</v>
      </c>
      <c r="S55" s="6">
        <v>0</v>
      </c>
      <c r="T55" s="6">
        <v>0</v>
      </c>
      <c r="U55" s="6">
        <v>0</v>
      </c>
      <c r="V55" s="6">
        <v>0</v>
      </c>
      <c r="W55" s="6">
        <v>0</v>
      </c>
      <c r="X55" s="6">
        <v>0</v>
      </c>
      <c r="Y55" s="6">
        <v>0</v>
      </c>
      <c r="Z55" s="6">
        <v>0</v>
      </c>
      <c r="AA55" s="6">
        <v>0</v>
      </c>
      <c r="AB55" s="21" t="e">
        <f t="shared" si="27"/>
        <v>#DIV/0!</v>
      </c>
      <c r="AC55" s="23" t="e">
        <f t="shared" si="28"/>
        <v>#DIV/0!</v>
      </c>
      <c r="AD55" s="24" t="e">
        <f t="shared" si="29"/>
        <v>#DIV/0!</v>
      </c>
      <c r="AE55" s="26" t="str">
        <f t="shared" si="21"/>
        <v>176000554000120</v>
      </c>
      <c r="AF55" s="6">
        <v>0</v>
      </c>
      <c r="AG55" s="6">
        <v>0</v>
      </c>
      <c r="AH55" s="21" t="e">
        <f t="shared" si="30"/>
        <v>#DIV/0!</v>
      </c>
      <c r="AI55" s="26" t="e">
        <f t="shared" si="31"/>
        <v>#DIV/0!</v>
      </c>
      <c r="AJ55" s="6">
        <v>0</v>
      </c>
      <c r="AK55" s="6">
        <v>0</v>
      </c>
      <c r="AL55" s="5" t="s">
        <v>1575</v>
      </c>
      <c r="AM55" s="5" t="s">
        <v>1575</v>
      </c>
      <c r="AN55" s="5" t="s">
        <v>2480</v>
      </c>
      <c r="AO55" s="5" t="s">
        <v>2480</v>
      </c>
      <c r="AP55" s="5" t="s">
        <v>1537</v>
      </c>
      <c r="AQ55" s="5" t="s">
        <v>1580</v>
      </c>
      <c r="AR55" s="7">
        <v>44586.611412036997</v>
      </c>
      <c r="AS55" s="10"/>
    </row>
    <row r="56" spans="1:45" s="1" customFormat="1" ht="50" customHeight="1">
      <c r="A56" s="9">
        <v>2021</v>
      </c>
      <c r="B56" s="5" t="s">
        <v>1527</v>
      </c>
      <c r="C56" s="5" t="str">
        <f>VLOOKUP(Tabla14[[#This Row],[RUC]],[1]ENTIDADES!$A$2:$I$191,2,0)</f>
        <v>SIN GABINETE</v>
      </c>
      <c r="D56" s="5" t="s">
        <v>1904</v>
      </c>
      <c r="E56" s="5" t="str">
        <f>VLOOKUP(Tabla14[[#This Row],[RUC]],[1]ENTIDADES!$A$2:$I$191,4,0)</f>
        <v>ZONA 1</v>
      </c>
      <c r="F56" s="5" t="s">
        <v>2578</v>
      </c>
      <c r="G56" s="5" t="s">
        <v>1455</v>
      </c>
      <c r="H56" s="29" t="s">
        <v>2771</v>
      </c>
      <c r="I56" s="5">
        <v>1</v>
      </c>
      <c r="J56" s="4">
        <v>1</v>
      </c>
      <c r="K56" s="5" t="s">
        <v>55</v>
      </c>
      <c r="L56" s="5" t="s">
        <v>2773</v>
      </c>
      <c r="M56" s="4">
        <v>7</v>
      </c>
      <c r="N56" s="5" t="s">
        <v>1817</v>
      </c>
      <c r="O56" s="5" t="s">
        <v>2180</v>
      </c>
      <c r="P56" s="5" t="s">
        <v>815</v>
      </c>
      <c r="Q56" s="6">
        <v>0</v>
      </c>
      <c r="R56" s="6">
        <v>0</v>
      </c>
      <c r="S56" s="6">
        <v>0</v>
      </c>
      <c r="T56" s="6">
        <v>0</v>
      </c>
      <c r="U56" s="6">
        <v>0</v>
      </c>
      <c r="V56" s="6">
        <v>0</v>
      </c>
      <c r="W56" s="6">
        <v>0</v>
      </c>
      <c r="X56" s="6">
        <v>0</v>
      </c>
      <c r="Y56" s="6">
        <v>0</v>
      </c>
      <c r="Z56" s="6">
        <v>0</v>
      </c>
      <c r="AA56" s="6">
        <v>0</v>
      </c>
      <c r="AB56" s="21" t="e">
        <f t="shared" si="27"/>
        <v>#DIV/0!</v>
      </c>
      <c r="AC56" s="23" t="e">
        <f t="shared" si="28"/>
        <v>#DIV/0!</v>
      </c>
      <c r="AD56" s="24" t="e">
        <f t="shared" si="29"/>
        <v>#DIV/0!</v>
      </c>
      <c r="AE56" s="26" t="str">
        <f t="shared" si="21"/>
        <v>176817682000183</v>
      </c>
      <c r="AF56" s="6">
        <v>0</v>
      </c>
      <c r="AG56" s="6">
        <v>0</v>
      </c>
      <c r="AH56" s="21" t="e">
        <f t="shared" si="30"/>
        <v>#DIV/0!</v>
      </c>
      <c r="AI56" s="26" t="e">
        <f t="shared" si="31"/>
        <v>#DIV/0!</v>
      </c>
      <c r="AJ56" s="6">
        <v>0</v>
      </c>
      <c r="AK56" s="6">
        <v>0</v>
      </c>
      <c r="AL56" s="5" t="s">
        <v>2180</v>
      </c>
      <c r="AM56" s="5" t="s">
        <v>832</v>
      </c>
      <c r="AN56" s="5" t="s">
        <v>2355</v>
      </c>
      <c r="AO56" s="5" t="s">
        <v>94</v>
      </c>
      <c r="AP56" s="5" t="s">
        <v>1858</v>
      </c>
      <c r="AQ56" s="5" t="s">
        <v>1407</v>
      </c>
      <c r="AR56" s="7">
        <v>44589.628171296303</v>
      </c>
      <c r="AS56" s="10"/>
    </row>
    <row r="57" spans="1:45" s="1" customFormat="1" ht="50" customHeight="1">
      <c r="A57" s="9">
        <v>2021</v>
      </c>
      <c r="B57" s="5" t="s">
        <v>1660</v>
      </c>
      <c r="C57" s="5" t="str">
        <f>VLOOKUP(Tabla14[[#This Row],[RUC]],[1]ENTIDADES!$A$2:$I$191,2,0)</f>
        <v>SIN GABINETE</v>
      </c>
      <c r="D57" s="5" t="s">
        <v>2644</v>
      </c>
      <c r="E57" s="5" t="str">
        <f>VLOOKUP(Tabla14[[#This Row],[RUC]],[1]ENTIDADES!$A$2:$I$191,4,0)</f>
        <v>ZONA 7</v>
      </c>
      <c r="F57" s="5" t="s">
        <v>803</v>
      </c>
      <c r="G57" s="5" t="s">
        <v>1175</v>
      </c>
      <c r="H57" s="29" t="s">
        <v>2771</v>
      </c>
      <c r="I57" s="5">
        <v>1</v>
      </c>
      <c r="J57" s="4">
        <v>1</v>
      </c>
      <c r="K57" s="5" t="s">
        <v>55</v>
      </c>
      <c r="L57" s="5" t="s">
        <v>2773</v>
      </c>
      <c r="M57" s="4">
        <v>7</v>
      </c>
      <c r="N57" s="5" t="s">
        <v>1817</v>
      </c>
      <c r="O57" s="5" t="s">
        <v>191</v>
      </c>
      <c r="P57" s="5" t="s">
        <v>191</v>
      </c>
      <c r="Q57" s="6">
        <v>0</v>
      </c>
      <c r="R57" s="6">
        <v>0</v>
      </c>
      <c r="S57" s="6">
        <v>0</v>
      </c>
      <c r="T57" s="6">
        <v>0</v>
      </c>
      <c r="U57" s="6">
        <v>0</v>
      </c>
      <c r="V57" s="6">
        <v>0</v>
      </c>
      <c r="W57" s="6">
        <v>0</v>
      </c>
      <c r="X57" s="6">
        <v>0</v>
      </c>
      <c r="Y57" s="6">
        <v>0</v>
      </c>
      <c r="Z57" s="6">
        <v>0</v>
      </c>
      <c r="AA57" s="6">
        <v>0</v>
      </c>
      <c r="AB57" s="21" t="e">
        <f t="shared" ref="AB57:AB58" si="32">AA57/V57</f>
        <v>#DIV/0!</v>
      </c>
      <c r="AC57" s="23" t="e">
        <f t="shared" ref="AC57:AC58" si="33">IF(AB57&gt;=100%,1,AB57)</f>
        <v>#DIV/0!</v>
      </c>
      <c r="AD57" s="24" t="e">
        <f t="shared" ref="AD57:AD58" si="34">IF(AB57&gt;=85%,"85% a 100%",IF(AND(AB57&gt;=70%,AB57&lt;85%),"70% a 84,99%","0% a 69,99%"))</f>
        <v>#DIV/0!</v>
      </c>
      <c r="AE57" s="26" t="str">
        <f t="shared" si="21"/>
        <v>116000172000121</v>
      </c>
      <c r="AF57" s="6">
        <v>0</v>
      </c>
      <c r="AG57" s="6">
        <v>0</v>
      </c>
      <c r="AH57" s="21" t="e">
        <f t="shared" ref="AH57:AH58" si="35">AG57/AF57</f>
        <v>#DIV/0!</v>
      </c>
      <c r="AI57" s="26" t="e">
        <f t="shared" ref="AI57:AI58" si="36">IF(AH57&gt;=85%,"85% a 100%",IF(AND(AH57&gt;=70%,AH57&lt;85%),"70% a 84,99%","0% a 69,99%"))</f>
        <v>#DIV/0!</v>
      </c>
      <c r="AJ57" s="6">
        <v>0</v>
      </c>
      <c r="AK57" s="6">
        <v>0</v>
      </c>
      <c r="AL57" s="5" t="s">
        <v>1714</v>
      </c>
      <c r="AM57" s="5" t="s">
        <v>1714</v>
      </c>
      <c r="AN57" s="5" t="s">
        <v>1714</v>
      </c>
      <c r="AO57" s="5" t="s">
        <v>1714</v>
      </c>
      <c r="AP57" s="5" t="s">
        <v>327</v>
      </c>
      <c r="AQ57" s="5" t="s">
        <v>1921</v>
      </c>
      <c r="AR57" s="7">
        <v>44588.368900463</v>
      </c>
      <c r="AS57" s="10"/>
    </row>
    <row r="58" spans="1:45" s="1" customFormat="1" ht="50" customHeight="1">
      <c r="A58" s="9">
        <v>2021</v>
      </c>
      <c r="B58" s="5" t="s">
        <v>1991</v>
      </c>
      <c r="C58" s="5" t="str">
        <f>VLOOKUP(Tabla14[[#This Row],[RUC]],[1]ENTIDADES!$A$2:$I$191,2,0)</f>
        <v>SIN GABINETE</v>
      </c>
      <c r="D58" s="5" t="s">
        <v>999</v>
      </c>
      <c r="E58" s="5" t="str">
        <f>VLOOKUP(Tabla14[[#This Row],[RUC]],[1]ENTIDADES!$A$2:$I$191,4,0)</f>
        <v>ZONA 3</v>
      </c>
      <c r="F58" s="5" t="s">
        <v>803</v>
      </c>
      <c r="G58" s="5" t="s">
        <v>1175</v>
      </c>
      <c r="H58" s="29" t="s">
        <v>2771</v>
      </c>
      <c r="I58" s="5">
        <v>1</v>
      </c>
      <c r="J58" s="4">
        <v>1</v>
      </c>
      <c r="K58" s="5" t="s">
        <v>55</v>
      </c>
      <c r="L58" s="5" t="s">
        <v>2773</v>
      </c>
      <c r="M58" s="4">
        <v>7</v>
      </c>
      <c r="N58" s="5" t="s">
        <v>1817</v>
      </c>
      <c r="O58" s="5" t="s">
        <v>2190</v>
      </c>
      <c r="P58" s="5" t="s">
        <v>2363</v>
      </c>
      <c r="Q58" s="6">
        <v>0</v>
      </c>
      <c r="R58" s="6">
        <v>0</v>
      </c>
      <c r="S58" s="6">
        <v>0</v>
      </c>
      <c r="T58" s="6">
        <v>0</v>
      </c>
      <c r="U58" s="6">
        <v>0</v>
      </c>
      <c r="V58" s="6">
        <v>0</v>
      </c>
      <c r="W58" s="6">
        <v>0</v>
      </c>
      <c r="X58" s="6">
        <v>0</v>
      </c>
      <c r="Y58" s="6">
        <v>0</v>
      </c>
      <c r="Z58" s="6">
        <v>0</v>
      </c>
      <c r="AA58" s="6">
        <v>0</v>
      </c>
      <c r="AB58" s="21" t="e">
        <f t="shared" si="32"/>
        <v>#DIV/0!</v>
      </c>
      <c r="AC58" s="23" t="e">
        <f t="shared" si="33"/>
        <v>#DIV/0!</v>
      </c>
      <c r="AD58" s="24" t="e">
        <f t="shared" si="34"/>
        <v>#DIV/0!</v>
      </c>
      <c r="AE58" s="26" t="str">
        <f t="shared" si="21"/>
        <v>186000145000121</v>
      </c>
      <c r="AF58" s="6">
        <v>0</v>
      </c>
      <c r="AG58" s="6">
        <v>0</v>
      </c>
      <c r="AH58" s="21" t="e">
        <f t="shared" si="35"/>
        <v>#DIV/0!</v>
      </c>
      <c r="AI58" s="26" t="e">
        <f t="shared" si="36"/>
        <v>#DIV/0!</v>
      </c>
      <c r="AJ58" s="6">
        <v>0</v>
      </c>
      <c r="AK58" s="6">
        <v>0</v>
      </c>
      <c r="AL58" s="5" t="s">
        <v>2757</v>
      </c>
      <c r="AM58" s="5" t="s">
        <v>2757</v>
      </c>
      <c r="AN58" s="5" t="s">
        <v>2757</v>
      </c>
      <c r="AO58" s="5" t="s">
        <v>2757</v>
      </c>
      <c r="AP58" s="5" t="s">
        <v>1324</v>
      </c>
      <c r="AQ58" s="5" t="s">
        <v>1337</v>
      </c>
      <c r="AR58" s="7">
        <v>44589.7018634259</v>
      </c>
      <c r="AS58" s="10"/>
    </row>
    <row r="59" spans="1:45">
      <c r="AF59" s="3">
        <f>SUM(AF4:AF58)</f>
        <v>0</v>
      </c>
      <c r="AG59" s="3">
        <f>SUM(AG4:AG58)</f>
        <v>0</v>
      </c>
      <c r="AH59" s="3"/>
      <c r="AI59" s="3"/>
      <c r="AJ59" s="3">
        <f>SUM(AJ4:AJ58)</f>
        <v>0</v>
      </c>
      <c r="AK59" s="3">
        <f>SUM(AK4:AK58)</f>
        <v>0</v>
      </c>
    </row>
  </sheetData>
  <mergeCells count="1">
    <mergeCell ref="A1:AO1"/>
  </mergeCells>
  <conditionalFormatting sqref="AB4:AB58">
    <cfRule type="iconSet" priority="269">
      <iconSet>
        <cfvo type="percent" val="0"/>
        <cfvo type="num" val="0.7"/>
        <cfvo type="num" val="0.85"/>
      </iconSet>
    </cfRule>
  </conditionalFormatting>
  <conditionalFormatting sqref="AH4:AH58">
    <cfRule type="iconSet" priority="270">
      <iconSet>
        <cfvo type="percent" val="0"/>
        <cfvo type="num" val="0.7"/>
        <cfvo type="num" val="0.85"/>
      </iconSet>
    </cfRule>
  </conditionalFormatting>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BD_GPermanente</vt:lpstr>
      <vt:lpstr>BD_Prog_Inst_Efec</vt:lpstr>
      <vt:lpstr>BD_Prog-Inst_Atados Inversión</vt:lpstr>
    </vt:vector>
  </TitlesOfParts>
  <Company>Axolot Data XLSReadWriteII 4.00.65</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Franklin René Chiguano Guaynilla</dc:creator>
  <cp:lastModifiedBy>Juan Endara Calderón</cp:lastModifiedBy>
  <cp:lastPrinted>2022-02-23T13:34:28Z</cp:lastPrinted>
  <dcterms:created xsi:type="dcterms:W3CDTF">2022-02-03T08:39:57Z</dcterms:created>
  <dcterms:modified xsi:type="dcterms:W3CDTF">2022-03-24T13:29:56Z</dcterms:modified>
</cp:coreProperties>
</file>