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FINANCIAMIENTO PÚBLICO\ESTADISTICAS-2020\DEUDA PÚBLICA\ENERO 2020\"/>
    </mc:Choice>
  </mc:AlternateContent>
  <bookViews>
    <workbookView xWindow="8130" yWindow="-60" windowWidth="11280" windowHeight="10410" tabRatio="741" firstSheet="6" activeTab="9"/>
  </bookViews>
  <sheets>
    <sheet name="SALDOS Y MOVIMIENTOS EX 2019" sheetId="77" r:id="rId1"/>
    <sheet name="SALDOS Y MOVIMIENTOS IN 2019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2019'!$A$5:$P$125</definedName>
    <definedName name="_xlnm._FilterDatabase" localSheetId="1" hidden="1">'SALDOS Y MOVIMIENTOS IN 2019'!$A$4:$P$16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52" i="89"/>
  <c r="O52" i="89"/>
  <c r="N52" i="89"/>
  <c r="M52" i="89"/>
  <c r="L52" i="89"/>
  <c r="K52" i="89"/>
  <c r="J52" i="89"/>
  <c r="I52" i="89"/>
  <c r="H52" i="89"/>
  <c r="Q52" i="89" s="1"/>
  <c r="C52" i="89"/>
  <c r="P49" i="89"/>
  <c r="P42" i="89" s="1"/>
  <c r="O49" i="89"/>
  <c r="N49" i="89"/>
  <c r="M49" i="89"/>
  <c r="L49" i="89"/>
  <c r="L42" i="89" s="1"/>
  <c r="K49" i="89"/>
  <c r="J49" i="89"/>
  <c r="I49" i="89"/>
  <c r="H49" i="89"/>
  <c r="H42" i="89" s="1"/>
  <c r="F49" i="89"/>
  <c r="E49" i="89"/>
  <c r="E42" i="89" s="1"/>
  <c r="D49" i="89"/>
  <c r="C49" i="89"/>
  <c r="G49" i="89" s="1"/>
  <c r="P47" i="89"/>
  <c r="O47" i="89"/>
  <c r="N47" i="89"/>
  <c r="M47" i="89"/>
  <c r="L47" i="89"/>
  <c r="K47" i="89"/>
  <c r="J47" i="89"/>
  <c r="I47" i="89"/>
  <c r="H47" i="89"/>
  <c r="Q47" i="89" s="1"/>
  <c r="F47" i="89"/>
  <c r="F42" i="89" s="1"/>
  <c r="E47" i="89"/>
  <c r="D47" i="89"/>
  <c r="C47" i="89"/>
  <c r="C42" i="89" s="1"/>
  <c r="P43" i="89"/>
  <c r="O43" i="89"/>
  <c r="N43" i="89"/>
  <c r="M43" i="89"/>
  <c r="L43" i="89"/>
  <c r="K43" i="89"/>
  <c r="J43" i="89"/>
  <c r="I43" i="89"/>
  <c r="H43" i="89"/>
  <c r="Q43" i="89" s="1"/>
  <c r="F43" i="89"/>
  <c r="E43" i="89"/>
  <c r="D43" i="89"/>
  <c r="C43" i="89"/>
  <c r="G43" i="89" s="1"/>
  <c r="B43" i="89" s="1"/>
  <c r="O42" i="89"/>
  <c r="N42" i="89"/>
  <c r="M42" i="89"/>
  <c r="K42" i="89"/>
  <c r="J42" i="89"/>
  <c r="I42" i="89"/>
  <c r="P40" i="89"/>
  <c r="O40" i="89"/>
  <c r="N40" i="89"/>
  <c r="M40" i="89"/>
  <c r="L40" i="89"/>
  <c r="K40" i="89"/>
  <c r="J40" i="89"/>
  <c r="I40" i="89"/>
  <c r="H40" i="89"/>
  <c r="Q40" i="89" s="1"/>
  <c r="F40" i="89"/>
  <c r="G40" i="89" s="1"/>
  <c r="B40" i="89" s="1"/>
  <c r="E40" i="89"/>
  <c r="D40" i="89"/>
  <c r="C40" i="89"/>
  <c r="P37" i="89"/>
  <c r="O37" i="89"/>
  <c r="N37" i="89"/>
  <c r="M37" i="89"/>
  <c r="L37" i="89"/>
  <c r="K37" i="89"/>
  <c r="J37" i="89"/>
  <c r="I37" i="89"/>
  <c r="H37" i="89"/>
  <c r="Q37" i="89" s="1"/>
  <c r="F37" i="89"/>
  <c r="E37" i="89"/>
  <c r="D37" i="89"/>
  <c r="C37" i="89"/>
  <c r="G37" i="89" s="1"/>
  <c r="B37" i="89" s="1"/>
  <c r="Q35" i="89"/>
  <c r="P35" i="89"/>
  <c r="O35" i="89"/>
  <c r="O7" i="89" s="1"/>
  <c r="N35" i="89"/>
  <c r="M35" i="89"/>
  <c r="L35" i="89"/>
  <c r="K35" i="89"/>
  <c r="K7" i="89" s="1"/>
  <c r="J35" i="89"/>
  <c r="I35" i="89"/>
  <c r="H35" i="89"/>
  <c r="F35" i="89"/>
  <c r="E35" i="89"/>
  <c r="D35" i="89"/>
  <c r="C35" i="89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M7" i="89"/>
  <c r="L7" i="89"/>
  <c r="I7" i="89"/>
  <c r="H7" i="89"/>
  <c r="E7" i="89"/>
  <c r="E52" i="89" s="1"/>
  <c r="B23" i="114"/>
  <c r="C23" i="114" s="1"/>
  <c r="B22" i="114"/>
  <c r="C22" i="114" s="1"/>
  <c r="B18" i="114"/>
  <c r="D31" i="85"/>
  <c r="C31" i="85"/>
  <c r="C32" i="85" s="1"/>
  <c r="B31" i="85"/>
  <c r="B32" i="85" s="1"/>
  <c r="D25" i="85"/>
  <c r="C25" i="85"/>
  <c r="B25" i="85"/>
  <c r="F13" i="81"/>
  <c r="G13" i="81" s="1"/>
  <c r="F6" i="81"/>
  <c r="G6" i="81" s="1"/>
  <c r="G17" i="89" l="1"/>
  <c r="B17" i="89" s="1"/>
  <c r="Q49" i="89"/>
  <c r="B49" i="89" s="1"/>
  <c r="D42" i="89"/>
  <c r="G42" i="89"/>
  <c r="G47" i="89"/>
  <c r="B47" i="89" s="1"/>
  <c r="Q42" i="89"/>
  <c r="J7" i="89"/>
  <c r="N7" i="89"/>
  <c r="Q7" i="89"/>
  <c r="C7" i="89"/>
  <c r="D7" i="89"/>
  <c r="D52" i="89" s="1"/>
  <c r="G52" i="89" s="1"/>
  <c r="G35" i="89"/>
  <c r="B35" i="89" s="1"/>
  <c r="F7" i="89"/>
  <c r="F52" i="89" s="1"/>
  <c r="B8" i="89"/>
  <c r="C18" i="114"/>
  <c r="D32" i="85"/>
  <c r="E32" i="85" s="1"/>
  <c r="E25" i="85"/>
  <c r="N20" i="105"/>
  <c r="M20" i="105"/>
  <c r="L20" i="105"/>
  <c r="K20" i="105"/>
  <c r="B42" i="89" l="1"/>
  <c r="G7" i="89"/>
  <c r="B7" i="89" s="1"/>
  <c r="B52" i="89" s="1"/>
  <c r="E31" i="85"/>
  <c r="N152" i="77"/>
  <c r="L152" i="77" l="1"/>
  <c r="K152" i="77"/>
  <c r="J152" i="77"/>
  <c r="I152" i="77"/>
  <c r="M152" i="77"/>
</calcChain>
</file>

<file path=xl/sharedStrings.xml><?xml version="1.0" encoding="utf-8"?>
<sst xmlns="http://schemas.openxmlformats.org/spreadsheetml/2006/main" count="890" uniqueCount="315">
  <si>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</si>
  <si>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</si>
  <si>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</si>
  <si>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</si>
  <si>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</si>
  <si>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</si>
  <si>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</si>
  <si>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</si>
  <si>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</si>
  <si>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</si>
  <si>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 xml:space="preserve">INDICADOR RELACIÓN DE LA DEUDA PÚBLICA AGREGADA DEL SECTOR PÚBLICO TOTAL CON EL PIB 2019 </t>
  </si>
  <si>
    <t>En millones de USD y porcentajes</t>
  </si>
  <si>
    <t xml:space="preserve">INDICADOR RELACIÓN DE LA DEUDA PÚBLICA CONSOLIDADA DEL SECTOR PÚBLICO TOTAL CON EL PIB 2019 </t>
  </si>
  <si>
    <t>Nota 1: Deuda pública consolidada a nivel del Sector Público Total.</t>
  </si>
  <si>
    <t>Nota 3: El indicador Deuda /PIB estimado por el FMI bajo su metodología y definiciones para el año 2018 asciende a 45,8%.</t>
  </si>
  <si>
    <t>Nota 4: Las cifras presentadas son de carácter preliminar sujetas a actualización.</t>
  </si>
  <si>
    <t>Nota 2: La relación 2020 se establece con un PIB de USD 109.667,5 millones, según última previsión de cifras del BCE.</t>
  </si>
  <si>
    <t>BASE DE DATOS DE SALDOS Y MOVIMIENTOS DE LA DEUDA EXTERNA</t>
  </si>
  <si>
    <t>PERIODO ENE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</si>
  <si>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</si>
  <si>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</si>
  <si>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</si>
  <si>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</si>
  <si>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</si>
  <si>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</si>
  <si>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</si>
  <si>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</si>
  <si>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</si>
  <si>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DESEMBOLSOS</t>
  </si>
  <si>
    <t>AMORTIZACIONES</t>
  </si>
  <si>
    <t>INTERÉS Y COMISIONES</t>
  </si>
  <si>
    <t>CONDONACIONES</t>
  </si>
  <si>
    <t>AJUSTES CAMBIARIOS</t>
  </si>
  <si>
    <t>SALDO DEL MES</t>
  </si>
  <si>
    <t>PROVEEDORES</t>
  </si>
  <si>
    <t xml:space="preserve">PROVEEDORES </t>
  </si>
  <si>
    <t xml:space="preserve">GOBIERNO CENTRAL </t>
  </si>
  <si>
    <t>EP PETROECUADOR</t>
  </si>
  <si>
    <t>MUN. QUITO</t>
  </si>
  <si>
    <t>IESS</t>
  </si>
  <si>
    <t>TAME</t>
  </si>
  <si>
    <t>BANCOS</t>
  </si>
  <si>
    <t xml:space="preserve">BANCOS </t>
  </si>
  <si>
    <t>ARMADA</t>
  </si>
  <si>
    <t>CFN</t>
  </si>
  <si>
    <t>CON. PROV. PICHINCHA</t>
  </si>
  <si>
    <t xml:space="preserve">MUN. MACHALA </t>
  </si>
  <si>
    <t>EMAPA-G</t>
  </si>
  <si>
    <t>GOBIERNOS</t>
  </si>
  <si>
    <t xml:space="preserve">GOBIERNOS </t>
  </si>
  <si>
    <t>CON. PROV. MANABÍ</t>
  </si>
  <si>
    <t>BNF</t>
  </si>
  <si>
    <t>CELEC EP</t>
  </si>
  <si>
    <t>EE QUITO</t>
  </si>
  <si>
    <t>BANCO CENTRAL</t>
  </si>
  <si>
    <t>MUN. LOJA</t>
  </si>
  <si>
    <t>MUN. BABAHOYO</t>
  </si>
  <si>
    <t>HIDROTOAPI</t>
  </si>
  <si>
    <t>MUN. SANTO DOMINGO</t>
  </si>
  <si>
    <t>MUN. GUAYAQUIL</t>
  </si>
  <si>
    <t>EMAAP-Q</t>
  </si>
  <si>
    <t>CON. PROV. TUNGURAHUA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</si>
  <si>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</si>
  <si>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</si>
  <si>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</si>
  <si>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</si>
  <si>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</si>
  <si>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</si>
  <si>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</si>
  <si>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</si>
  <si>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</si>
  <si>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</si>
  <si>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BEV</t>
  </si>
  <si>
    <t>ETAPA-CUENCA</t>
  </si>
  <si>
    <t>INIAP</t>
  </si>
  <si>
    <t>ESPOL</t>
  </si>
  <si>
    <t>MUN. CUENCA</t>
  </si>
  <si>
    <t>CON. PROV. CHIMBORAZO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</si>
  <si>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</si>
  <si>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</si>
  <si>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</si>
  <si>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</si>
  <si>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</si>
  <si>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</si>
  <si>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</si>
  <si>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</si>
  <si>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</si>
  <si>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</si>
  <si>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</si>
  <si>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EE MANABI (DEUDA DIRECTA MANDATO 15)</t>
  </si>
  <si>
    <t>EE EL ORO (DEUDA DIRECTA MANDATO 15)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</si>
  <si>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</si>
  <si>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</si>
  <si>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</si>
  <si>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</si>
  <si>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</si>
  <si>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</si>
  <si>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</si>
  <si>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</si>
  <si>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</si>
  <si>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</si>
  <si>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CLUB DE PARIS VIII</t>
  </si>
  <si>
    <t>BONOS SOBERANOS 2016-2022</t>
  </si>
  <si>
    <t>BONOS SOBERANOS 2016-2026</t>
  </si>
  <si>
    <t>BONOS PETROAMAZONAS</t>
  </si>
  <si>
    <t>PETROAMAZONAS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</si>
  <si>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</si>
  <si>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</si>
  <si>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</si>
  <si>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</si>
  <si>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</si>
  <si>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</si>
  <si>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</si>
  <si>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</si>
  <si>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</si>
  <si>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PASIVOS POR DERECHOS CONTRACTUALES INTANGIBLES</t>
  </si>
  <si>
    <t xml:space="preserve">PASIVOS POR DERECHOS CONTRACTUALES INTANGIBLES 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</si>
  <si>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</si>
  <si>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</si>
  <si>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</si>
  <si>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</si>
  <si>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</si>
  <si>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</si>
  <si>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</si>
  <si>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</si>
  <si>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</si>
  <si>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Deg's emisión especial 2009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</si>
  <si>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</si>
  <si>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</si>
  <si>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</si>
  <si>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</si>
  <si>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</si>
  <si>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</si>
  <si>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</si>
  <si>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</si>
  <si>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</si>
  <si>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</si>
  <si>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</si>
  <si>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</si>
  <si>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</si>
  <si>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</si>
  <si>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</si>
  <si>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PASIVOS CONTINGENTES</t>
  </si>
  <si>
    <t>PERIODO CON CORTE ENERO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</si>
  <si>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</si>
  <si>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</si>
  <si>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</si>
  <si>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</si>
  <si>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</si>
  <si>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</si>
  <si>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 REPO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</si>
  <si>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</si>
  <si>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</si>
  <si>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</si>
  <si>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</si>
  <si>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</si>
  <si>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</si>
  <si>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</si>
  <si>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</si>
  <si>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</si>
  <si>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</si>
  <si>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</si>
  <si>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</si>
  <si>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 SHE, tiene un saldo correspondiente al mes de octubre de 2019.</t>
  </si>
  <si>
    <t>acorde al Oficio Nro. MERNNR-VH-2020-0023-OF  del 08 de enero del 2020, remitida por el Ministerio de Energía y Recursos Naturales no Renovables</t>
  </si>
  <si>
    <t>Nota 3: Pasivos Corrientes PETROAMAZONAS EP, última informacion disponible al mes de diciembre de 2019.</t>
  </si>
  <si>
    <t>PERIODO ENERO 2020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</si>
  <si>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</si>
  <si>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</si>
  <si>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</si>
  <si>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</si>
  <si>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</si>
  <si>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</si>
  <si>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31 DE ENERO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</si>
  <si>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</si>
  <si>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</si>
  <si>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</si>
  <si>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</si>
  <si>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</si>
  <si>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</si>
  <si>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31 enero de 2020 y movimientos corresponden al periodo enero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</si>
  <si>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</si>
  <si>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</si>
  <si>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</si>
  <si>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</si>
  <si>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</si>
  <si>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</si>
  <si>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</si>
  <si>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</si>
  <si>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</si>
  <si>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</si>
  <si>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</si>
  <si>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</si>
  <si>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</si>
  <si>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</si>
  <si>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</si>
  <si>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</si>
  <si>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</si>
  <si>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</si>
  <si>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31 DE ENERO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</si>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</sst>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31">
    <xf numFmtId="168" fontId="0" fillId="0" borderId="0" xfId="0"/>
    <xf numFmtId="169" fontId="0" fillId="0" borderId="0" xfId="0" applyNumberFormat="1" applyFont="1"/>
    <xf numFmtId="43" fontId="22" fillId="0" borderId="0" xfId="166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/>
    </xf>
    <xf numFmtId="43" fontId="28" fillId="0" borderId="0" xfId="166" applyFont="1" applyFill="1" applyAlignment="1">
      <alignment vertical="center"/>
    </xf>
    <xf numFmtId="43" fontId="30" fillId="24" borderId="0" xfId="166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0" fillId="25" borderId="0" xfId="166" applyFont="1" applyFill="1" applyAlignment="1">
      <alignment horizontal="left" vertical="center"/>
    </xf>
    <xf numFmtId="43" fontId="29" fillId="0" borderId="0" xfId="166" applyFont="1" applyAlignment="1">
      <alignment vertical="center"/>
    </xf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43" fontId="0" fillId="0" borderId="0" xfId="166" applyFont="1" applyAlignment="1">
      <alignment vertical="center"/>
    </xf>
    <xf numFmtId="168" fontId="23" fillId="25" borderId="0" xfId="0" applyFont="1" applyFill="1" applyAlignment="1">
      <alignment horizontal="center" vertical="center" wrapText="1"/>
    </xf>
    <xf numFmtId="43" fontId="23" fillId="25" borderId="0" xfId="166" applyFont="1" applyFill="1" applyAlignment="1">
      <alignment horizontal="center" vertical="center" wrapText="1"/>
    </xf>
    <xf numFmtId="43" fontId="25" fillId="0" borderId="0" xfId="166" applyFont="1"/>
    <xf numFmtId="43" fontId="30" fillId="24" borderId="0" xfId="166" applyNumberFormat="1" applyFont="1" applyFill="1" applyAlignment="1">
      <alignment horizontal="center" vertical="center" wrapText="1"/>
    </xf>
    <xf numFmtId="168" fontId="31" fillId="0" borderId="0" xfId="0" applyFont="1" applyAlignment="1">
      <alignment horizontal="left" vertical="center" wrapText="1"/>
    </xf>
    <xf numFmtId="43" fontId="30" fillId="25" borderId="0" xfId="166" applyFont="1" applyFill="1" applyAlignment="1">
      <alignment horizontal="right" vertical="center" wrapText="1"/>
    </xf>
    <xf numFmtId="168" fontId="31" fillId="0" borderId="0" xfId="0" applyFont="1" applyAlignment="1">
      <alignment horizontal="left" vertical="center" wrapText="1" readingOrder="1"/>
    </xf>
    <xf numFmtId="43" fontId="31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0" fillId="25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5" borderId="0" xfId="166" applyFont="1" applyFill="1" applyAlignment="1">
      <alignment horizontal="left" vertical="center"/>
    </xf>
    <xf numFmtId="43" fontId="23" fillId="25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0" fillId="25" borderId="0" xfId="0" applyFont="1" applyFill="1" applyAlignment="1">
      <alignment horizontal="left" vertical="center" wrapText="1" readingOrder="1"/>
    </xf>
    <xf numFmtId="168" fontId="30" fillId="25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8" fillId="0" borderId="0" xfId="166" applyFont="1" applyFill="1" applyAlignment="1">
      <alignment vertical="center" wrapText="1"/>
    </xf>
    <xf numFmtId="43" fontId="31" fillId="0" borderId="0" xfId="166" applyFont="1" applyFill="1" applyAlignment="1">
      <alignment horizontal="right" vertical="center" wrapText="1" readingOrder="1"/>
    </xf>
    <xf numFmtId="168" fontId="30" fillId="25" borderId="0" xfId="0" applyFont="1" applyFill="1" applyAlignment="1">
      <alignment horizontal="center" vertical="center" wrapText="1" readingOrder="1"/>
    </xf>
    <xf numFmtId="43" fontId="30" fillId="25" borderId="0" xfId="166" applyFont="1" applyFill="1" applyAlignment="1">
      <alignment horizontal="left" vertical="center" wrapText="1"/>
    </xf>
    <xf numFmtId="43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43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43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43" fontId="33" fillId="25" borderId="0" xfId="166" applyFont="1" applyFill="1" applyBorder="1" applyAlignment="1">
      <alignment vertical="center"/>
    </xf>
    <xf numFmtId="43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1" fontId="32" fillId="0" borderId="0" xfId="166" applyNumberFormat="1" applyFont="1" applyFill="1" applyBorder="1" applyAlignment="1">
      <alignment horizontal="center" vertical="center" wrapText="1"/>
    </xf>
    <xf numFmtId="171" fontId="34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5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4" fontId="22" fillId="0" borderId="0" xfId="166" applyNumberFormat="1" applyFont="1" applyFill="1" applyBorder="1" applyAlignment="1">
      <alignment horizontal="center" vertical="center"/>
    </xf>
    <xf numFmtId="43" fontId="31" fillId="0" borderId="0" xfId="166" applyFont="1" applyAlignment="1">
      <alignment horizontal="left" vertical="center" wrapText="1" readingOrder="1"/>
    </xf>
    <xf numFmtId="43" fontId="31" fillId="0" borderId="0" xfId="166" applyFont="1" applyFill="1" applyAlignment="1">
      <alignment horizontal="center" vertical="center" wrapText="1" readingOrder="1"/>
    </xf>
    <xf numFmtId="43" fontId="28" fillId="0" borderId="0" xfId="166" applyFont="1" applyFill="1" applyAlignment="1">
      <alignment horizontal="right" vertical="center" wrapText="1" readingOrder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3" fontId="0" fillId="0" borderId="0" xfId="0" applyNumberFormat="1" applyFont="1"/>
    <xf numFmtId="168" fontId="22" fillId="0" borderId="0" xfId="0" applyFont="1" applyAlignment="1">
      <alignment horizontal="left" inden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5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43" fontId="30" fillId="24" borderId="0" xfId="166" applyFont="1" applyFill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43" fontId="0" fillId="0" borderId="0" xfId="166" applyNumberFormat="1" applyFont="1"/>
    <xf numFmtId="43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4" fillId="0" borderId="0" xfId="166" applyFont="1" applyAlignment="1">
      <alignment horizontal="center" vertical="center" wrapText="1"/>
    </xf>
    <xf numFmtId="43" fontId="23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left" vertical="center" wrapText="1"/>
    </xf>
    <xf numFmtId="43" fontId="36" fillId="0" borderId="0" xfId="166" applyFont="1" applyAlignment="1">
      <alignment vertical="center"/>
    </xf>
    <xf numFmtId="43" fontId="30" fillId="25" borderId="0" xfId="166" applyFont="1" applyFill="1" applyAlignment="1">
      <alignment horizontal="center" vertical="center" wrapText="1"/>
    </xf>
    <xf numFmtId="43" fontId="22" fillId="0" borderId="0" xfId="166" applyFont="1" applyAlignment="1">
      <alignment horizontal="center" vertical="center"/>
    </xf>
    <xf numFmtId="43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43" fontId="24" fillId="0" borderId="0" xfId="166" applyFont="1" applyFill="1" applyAlignment="1">
      <alignment horizontal="left" vertical="center"/>
    </xf>
    <xf numFmtId="43" fontId="35" fillId="0" borderId="0" xfId="166" applyFont="1" applyAlignment="1">
      <alignment vertical="center"/>
    </xf>
    <xf numFmtId="43" fontId="25" fillId="0" borderId="0" xfId="166" applyFont="1" applyAlignment="1">
      <alignment vertical="center" wrapText="1"/>
    </xf>
    <xf numFmtId="43" fontId="35" fillId="0" borderId="0" xfId="166" applyFont="1"/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43" fontId="24" fillId="0" borderId="0" xfId="166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showGridLines="0" zoomScale="85" zoomScaleNormal="85" workbookViewId="0">
      <pane xSplit="8" ySplit="5" topLeftCell="I142" activePane="bottomRight" state="frozen"/>
      <selection activeCell="A14" sqref="A14"/>
      <selection pane="topRight" activeCell="A14" sqref="A14"/>
      <selection pane="bottomLeft" activeCell="A14" sqref="A14"/>
      <selection pane="bottomRight" activeCell="I152" sqref="I152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9" width="15.28515625" style="62" bestFit="1" customWidth="1"/>
    <col min="10" max="10" width="17.7109375" style="62" bestFit="1" customWidth="1"/>
    <col min="11" max="11" width="22.140625" style="62" bestFit="1" customWidth="1"/>
    <col min="12" max="12" width="17.42578125" style="62" bestFit="1" customWidth="1"/>
    <col min="13" max="13" width="22.140625" style="62" bestFit="1" customWidth="1"/>
    <col min="14" max="14" width="16.28515625" style="62" bestFit="1" customWidth="1"/>
    <col min="15" max="16384" width="11.42578125" style="62"/>
  </cols>
  <sheetData>
    <row r="1" spans="1:14" s="8" customFormat="1" x14ac:dyDescent="0.25">
      <c r="A1" s="120" t="s">
        <v>17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18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8" customForma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s="60" customFormat="1" ht="25.5" x14ac:dyDescent="0.25">
      <c r="A5" s="60" t="s">
        <v>20</v>
      </c>
      <c r="B5" s="59" t="s">
        <v>21</v>
      </c>
      <c r="C5" s="74" t="s">
        <v>22</v>
      </c>
      <c r="D5" s="74" t="s">
        <v>23</v>
      </c>
      <c r="E5" s="74" t="s">
        <v>24</v>
      </c>
      <c r="F5" s="59" t="s">
        <v>25</v>
      </c>
      <c r="G5" s="59" t="s">
        <v>26</v>
      </c>
      <c r="H5" s="59" t="s">
        <v>27</v>
      </c>
      <c r="I5" s="103" t="s">
        <v>28</v>
      </c>
      <c r="J5" s="103" t="s">
        <v>29</v>
      </c>
      <c r="K5" s="103" t="s">
        <v>30</v>
      </c>
      <c r="L5" s="103" t="s">
        <v>31</v>
      </c>
      <c r="M5" s="103" t="s">
        <v>32</v>
      </c>
      <c r="N5" s="103" t="s">
        <v>33</v>
      </c>
    </row>
    <row r="6" spans="1:14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34</v>
      </c>
      <c r="G6" s="104" t="s">
        <v>35</v>
      </c>
      <c r="H6" s="104" t="s">
        <v>36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6">
        <v>-2.5000000000000001E-4</v>
      </c>
    </row>
    <row r="7" spans="1:14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34</v>
      </c>
      <c r="G7" s="104" t="s">
        <v>35</v>
      </c>
      <c r="H7" s="104" t="s">
        <v>37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6">
        <v>-2.9999999999999997E-5</v>
      </c>
    </row>
    <row r="8" spans="1:14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34</v>
      </c>
      <c r="G8" s="104" t="s">
        <v>35</v>
      </c>
      <c r="H8" s="104" t="s">
        <v>38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6">
        <v>0</v>
      </c>
    </row>
    <row r="9" spans="1:14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34</v>
      </c>
      <c r="G9" s="104" t="s">
        <v>35</v>
      </c>
      <c r="H9" s="104" t="s">
        <v>39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6">
        <v>2E-3</v>
      </c>
    </row>
    <row r="10" spans="1:14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34</v>
      </c>
      <c r="G10" s="104" t="s">
        <v>35</v>
      </c>
      <c r="H10" s="104" t="s">
        <v>40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6">
        <v>0</v>
      </c>
    </row>
    <row r="11" spans="1:14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41</v>
      </c>
      <c r="G11" s="104" t="s">
        <v>42</v>
      </c>
      <c r="H11" s="104" t="s">
        <v>36</v>
      </c>
      <c r="I11" s="15">
        <v>99000</v>
      </c>
      <c r="J11" s="15">
        <v>14944.0296</v>
      </c>
      <c r="K11" s="15">
        <v>22545.740529999999</v>
      </c>
      <c r="L11" s="15">
        <v>0</v>
      </c>
      <c r="M11" s="15">
        <v>30.557739000301808</v>
      </c>
      <c r="N11" s="6">
        <v>2734818.5997370002</v>
      </c>
    </row>
    <row r="12" spans="1:14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41</v>
      </c>
      <c r="G12" s="104" t="s">
        <v>42</v>
      </c>
      <c r="H12" s="104" t="s">
        <v>43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6">
        <v>1.0000000000000001E-5</v>
      </c>
    </row>
    <row r="13" spans="1:14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41</v>
      </c>
      <c r="G13" s="104" t="s">
        <v>42</v>
      </c>
      <c r="H13" s="104" t="s">
        <v>44</v>
      </c>
      <c r="I13" s="15">
        <v>0</v>
      </c>
      <c r="J13" s="15">
        <v>0</v>
      </c>
      <c r="K13" s="15">
        <v>0</v>
      </c>
      <c r="L13" s="15">
        <v>0</v>
      </c>
      <c r="M13" s="15">
        <v>-9.999999999999972E-7</v>
      </c>
      <c r="N13" s="6">
        <v>5.7000000000000003E-5</v>
      </c>
    </row>
    <row r="14" spans="1:14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41</v>
      </c>
      <c r="G14" s="104" t="s">
        <v>42</v>
      </c>
      <c r="H14" s="104" t="s">
        <v>45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6">
        <v>0</v>
      </c>
    </row>
    <row r="15" spans="1:14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41</v>
      </c>
      <c r="G15" s="104" t="s">
        <v>42</v>
      </c>
      <c r="H15" s="104" t="s">
        <v>46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6">
        <v>0</v>
      </c>
    </row>
    <row r="16" spans="1:14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41</v>
      </c>
      <c r="G16" s="104" t="s">
        <v>42</v>
      </c>
      <c r="H16" s="104" t="s">
        <v>37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6">
        <v>263000</v>
      </c>
    </row>
    <row r="17" spans="1:14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41</v>
      </c>
      <c r="G17" s="104" t="s">
        <v>42</v>
      </c>
      <c r="H17" s="104" t="s">
        <v>47</v>
      </c>
      <c r="I17" s="15">
        <v>0</v>
      </c>
      <c r="J17" s="15">
        <v>0</v>
      </c>
      <c r="K17" s="15">
        <v>4.2777700000000003</v>
      </c>
      <c r="L17" s="15">
        <v>0</v>
      </c>
      <c r="M17" s="15">
        <v>0</v>
      </c>
      <c r="N17" s="6">
        <v>58500</v>
      </c>
    </row>
    <row r="18" spans="1:14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41</v>
      </c>
      <c r="G18" s="104" t="s">
        <v>42</v>
      </c>
      <c r="H18" s="104" t="s">
        <v>39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6">
        <v>83906.569799999997</v>
      </c>
    </row>
    <row r="19" spans="1:14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48</v>
      </c>
      <c r="G19" s="104" t="s">
        <v>49</v>
      </c>
      <c r="H19" s="104" t="s">
        <v>36</v>
      </c>
      <c r="I19" s="15">
        <v>1079.16841</v>
      </c>
      <c r="J19" s="15">
        <v>86983.458339999997</v>
      </c>
      <c r="K19" s="15">
        <v>32468.478647</v>
      </c>
      <c r="L19" s="15">
        <v>0</v>
      </c>
      <c r="M19" s="15">
        <v>3808.3935430012643</v>
      </c>
      <c r="N19" s="6">
        <v>5919489.9934680006</v>
      </c>
    </row>
    <row r="20" spans="1:14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48</v>
      </c>
      <c r="G20" s="104" t="s">
        <v>49</v>
      </c>
      <c r="H20" s="104" t="s">
        <v>50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6">
        <v>0</v>
      </c>
    </row>
    <row r="21" spans="1:14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48</v>
      </c>
      <c r="G21" s="104" t="s">
        <v>49</v>
      </c>
      <c r="H21" s="104" t="s">
        <v>45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6">
        <v>-8.0000000000000004E-4</v>
      </c>
    </row>
    <row r="22" spans="1:14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48</v>
      </c>
      <c r="G22" s="104" t="s">
        <v>49</v>
      </c>
      <c r="H22" s="104" t="s">
        <v>51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6">
        <v>3.3000000000000003E-5</v>
      </c>
    </row>
    <row r="23" spans="1:14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48</v>
      </c>
      <c r="G23" s="104" t="s">
        <v>49</v>
      </c>
      <c r="H23" s="104" t="s">
        <v>52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6">
        <v>93965.687631000008</v>
      </c>
    </row>
    <row r="24" spans="1:14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48</v>
      </c>
      <c r="G24" s="104" t="s">
        <v>49</v>
      </c>
      <c r="H24" s="104" t="s">
        <v>53</v>
      </c>
      <c r="I24" s="15">
        <v>0</v>
      </c>
      <c r="J24" s="15">
        <v>0</v>
      </c>
      <c r="K24" s="15">
        <v>0</v>
      </c>
      <c r="L24" s="15">
        <v>0</v>
      </c>
      <c r="M24" s="15">
        <v>-9.999999999999972E-7</v>
      </c>
      <c r="N24" s="6">
        <v>3.3000000000000003E-5</v>
      </c>
    </row>
    <row r="25" spans="1:14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48</v>
      </c>
      <c r="G25" s="104" t="s">
        <v>49</v>
      </c>
      <c r="H25" s="104" t="s">
        <v>38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6">
        <v>0</v>
      </c>
    </row>
    <row r="26" spans="1:14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48</v>
      </c>
      <c r="G26" s="104" t="s">
        <v>49</v>
      </c>
      <c r="H26" s="104" t="s">
        <v>54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6">
        <v>2.1999999999999999E-5</v>
      </c>
    </row>
    <row r="27" spans="1:14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48</v>
      </c>
      <c r="G27" s="104" t="s">
        <v>49</v>
      </c>
      <c r="H27" s="104" t="s">
        <v>43</v>
      </c>
      <c r="I27" s="15">
        <v>0</v>
      </c>
      <c r="J27" s="15">
        <v>0</v>
      </c>
      <c r="K27" s="15">
        <v>0</v>
      </c>
      <c r="L27" s="15">
        <v>0</v>
      </c>
      <c r="M27" s="15">
        <v>-23.652943999999934</v>
      </c>
      <c r="N27" s="6">
        <v>1807.3296440000001</v>
      </c>
    </row>
    <row r="28" spans="1:14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48</v>
      </c>
      <c r="G28" s="104" t="s">
        <v>49</v>
      </c>
      <c r="H28" s="104" t="s">
        <v>55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6">
        <v>0</v>
      </c>
    </row>
    <row r="29" spans="1:14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48</v>
      </c>
      <c r="G29" s="104" t="s">
        <v>49</v>
      </c>
      <c r="H29" s="104" t="s">
        <v>56</v>
      </c>
      <c r="I29" s="15">
        <v>0</v>
      </c>
      <c r="J29" s="15">
        <v>44.427999999999997</v>
      </c>
      <c r="K29" s="15">
        <v>12.252675999999999</v>
      </c>
      <c r="L29" s="15">
        <v>0</v>
      </c>
      <c r="M29" s="15">
        <v>-6.9991850000000682</v>
      </c>
      <c r="N29" s="6">
        <v>498.89727699999997</v>
      </c>
    </row>
    <row r="30" spans="1:14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48</v>
      </c>
      <c r="G30" s="104" t="s">
        <v>49</v>
      </c>
      <c r="H30" s="104" t="s">
        <v>1</v>
      </c>
      <c r="I30" s="15">
        <v>0</v>
      </c>
      <c r="J30" s="15">
        <v>0</v>
      </c>
      <c r="K30" s="15">
        <v>0</v>
      </c>
      <c r="L30" s="15">
        <v>0</v>
      </c>
      <c r="M30" s="15">
        <v>-198.64822000000277</v>
      </c>
      <c r="N30" s="6">
        <v>135178.77893200002</v>
      </c>
    </row>
    <row r="31" spans="1:14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48</v>
      </c>
      <c r="G31" s="104" t="s">
        <v>49</v>
      </c>
      <c r="H31" s="104" t="s">
        <v>57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6">
        <v>18362.651850000002</v>
      </c>
    </row>
    <row r="32" spans="1:14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48</v>
      </c>
      <c r="G32" s="104" t="s">
        <v>49</v>
      </c>
      <c r="H32" s="104" t="s">
        <v>58</v>
      </c>
      <c r="I32" s="15">
        <v>0</v>
      </c>
      <c r="J32" s="15">
        <v>0</v>
      </c>
      <c r="K32" s="15">
        <v>3.0234299999999998</v>
      </c>
      <c r="L32" s="15">
        <v>0</v>
      </c>
      <c r="M32" s="15">
        <v>-2711.7333150000049</v>
      </c>
      <c r="N32" s="6">
        <v>75928.532816999999</v>
      </c>
    </row>
    <row r="33" spans="1:14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48</v>
      </c>
      <c r="G33" s="104" t="s">
        <v>49</v>
      </c>
      <c r="H33" s="104" t="s">
        <v>59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6">
        <v>72934.513180000009</v>
      </c>
    </row>
    <row r="34" spans="1:14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48</v>
      </c>
      <c r="G34" s="104" t="s">
        <v>49</v>
      </c>
      <c r="H34" s="104" t="s">
        <v>60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6">
        <v>57169.475592000003</v>
      </c>
    </row>
    <row r="35" spans="1:14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48</v>
      </c>
      <c r="G35" s="104" t="s">
        <v>49</v>
      </c>
      <c r="H35" s="104" t="s">
        <v>47</v>
      </c>
      <c r="I35" s="15">
        <v>0</v>
      </c>
      <c r="J35" s="15">
        <v>0</v>
      </c>
      <c r="K35" s="15">
        <v>180.83332999999999</v>
      </c>
      <c r="L35" s="15">
        <v>0</v>
      </c>
      <c r="M35" s="15">
        <v>0</v>
      </c>
      <c r="N35" s="6">
        <v>0</v>
      </c>
    </row>
    <row r="36" spans="1:14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48</v>
      </c>
      <c r="G36" s="104" t="s">
        <v>49</v>
      </c>
      <c r="H36" s="104" t="s">
        <v>61</v>
      </c>
      <c r="I36" s="15">
        <v>0</v>
      </c>
      <c r="J36" s="15">
        <v>0</v>
      </c>
      <c r="K36" s="15">
        <v>0</v>
      </c>
      <c r="L36" s="15">
        <v>0</v>
      </c>
      <c r="M36" s="15">
        <v>-30.449999999999818</v>
      </c>
      <c r="N36" s="6">
        <v>2326.6950000000002</v>
      </c>
    </row>
    <row r="37" spans="1:14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1</v>
      </c>
      <c r="F37" s="104" t="s">
        <v>62</v>
      </c>
      <c r="G37" s="104" t="s">
        <v>63</v>
      </c>
      <c r="H37" s="104" t="s">
        <v>36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6">
        <v>1183.9999499999999</v>
      </c>
    </row>
    <row r="38" spans="1:14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62</v>
      </c>
      <c r="G38" s="104" t="s">
        <v>64</v>
      </c>
      <c r="H38" s="104" t="s">
        <v>36</v>
      </c>
      <c r="I38" s="15">
        <v>0</v>
      </c>
      <c r="J38" s="15">
        <v>0</v>
      </c>
      <c r="K38" s="15">
        <v>0</v>
      </c>
      <c r="L38" s="15">
        <v>0</v>
      </c>
      <c r="M38" s="15">
        <v>-272.36877399999503</v>
      </c>
      <c r="N38" s="6">
        <v>40461.466364</v>
      </c>
    </row>
    <row r="39" spans="1:14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62</v>
      </c>
      <c r="G39" s="104" t="s">
        <v>65</v>
      </c>
      <c r="H39" s="104" t="s">
        <v>36</v>
      </c>
      <c r="I39" s="15">
        <v>0</v>
      </c>
      <c r="J39" s="15">
        <v>40977.777780000004</v>
      </c>
      <c r="K39" s="15">
        <v>3845.1882599999999</v>
      </c>
      <c r="L39" s="15">
        <v>0</v>
      </c>
      <c r="M39" s="15">
        <v>0</v>
      </c>
      <c r="N39" s="6">
        <v>245866.66665999999</v>
      </c>
    </row>
    <row r="40" spans="1:14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62</v>
      </c>
      <c r="G40" s="104" t="s">
        <v>66</v>
      </c>
      <c r="H40" s="104" t="s">
        <v>36</v>
      </c>
      <c r="I40" s="15">
        <v>0</v>
      </c>
      <c r="J40" s="15">
        <v>0</v>
      </c>
      <c r="K40" s="15">
        <v>0</v>
      </c>
      <c r="L40" s="15">
        <v>0</v>
      </c>
      <c r="M40" s="15">
        <v>-7051.2005000000354</v>
      </c>
      <c r="N40" s="6">
        <v>1392991.4674719998</v>
      </c>
    </row>
    <row r="41" spans="1:14" customFormat="1" x14ac:dyDescent="0.25">
      <c r="A41" s="12">
        <v>2020</v>
      </c>
      <c r="B41" s="8" t="s">
        <v>0</v>
      </c>
      <c r="C41" s="13">
        <v>1</v>
      </c>
      <c r="D41" s="13">
        <v>0</v>
      </c>
      <c r="E41" s="78">
        <v>0</v>
      </c>
      <c r="F41" s="104" t="s">
        <v>62</v>
      </c>
      <c r="G41" s="104" t="s">
        <v>66</v>
      </c>
      <c r="H41" s="104" t="s">
        <v>54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6">
        <v>2.8E-5</v>
      </c>
    </row>
    <row r="42" spans="1:14" customFormat="1" x14ac:dyDescent="0.25">
      <c r="A42" s="12">
        <v>2020</v>
      </c>
      <c r="B42" s="8" t="s">
        <v>0</v>
      </c>
      <c r="C42" s="13">
        <v>1</v>
      </c>
      <c r="D42" s="13">
        <v>1</v>
      </c>
      <c r="E42" s="78">
        <v>1</v>
      </c>
      <c r="F42" s="104" t="s">
        <v>67</v>
      </c>
      <c r="G42" s="104" t="s">
        <v>68</v>
      </c>
      <c r="H42" s="104" t="s">
        <v>36</v>
      </c>
      <c r="I42" s="15">
        <v>0</v>
      </c>
      <c r="J42" s="15">
        <v>0</v>
      </c>
      <c r="K42" s="15">
        <v>23.765750000000001</v>
      </c>
      <c r="L42" s="15">
        <v>0</v>
      </c>
      <c r="M42" s="15">
        <v>0</v>
      </c>
      <c r="N42" s="6">
        <v>12343</v>
      </c>
    </row>
    <row r="43" spans="1:14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67</v>
      </c>
      <c r="G43" s="104" t="s">
        <v>69</v>
      </c>
      <c r="H43" s="104" t="s">
        <v>36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6">
        <v>50183</v>
      </c>
    </row>
    <row r="44" spans="1:14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67</v>
      </c>
      <c r="G44" s="104" t="s">
        <v>70</v>
      </c>
      <c r="H44" s="104" t="s">
        <v>36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6">
        <v>0</v>
      </c>
    </row>
    <row r="45" spans="1:14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62</v>
      </c>
      <c r="G45" s="104" t="s">
        <v>71</v>
      </c>
      <c r="H45" s="104" t="s">
        <v>36</v>
      </c>
      <c r="I45" s="15">
        <v>17.121200000000002</v>
      </c>
      <c r="J45" s="15">
        <v>46140.197740000003</v>
      </c>
      <c r="K45" s="15">
        <v>12559.484359999999</v>
      </c>
      <c r="L45" s="15">
        <v>15.02083</v>
      </c>
      <c r="M45" s="15">
        <v>-10.216567000374198</v>
      </c>
      <c r="N45" s="6">
        <v>5267262.1894459995</v>
      </c>
    </row>
    <row r="46" spans="1:14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0</v>
      </c>
      <c r="F46" s="104" t="s">
        <v>62</v>
      </c>
      <c r="G46" s="104" t="s">
        <v>71</v>
      </c>
      <c r="H46" s="104" t="s">
        <v>59</v>
      </c>
      <c r="I46" s="15">
        <v>0</v>
      </c>
      <c r="J46" s="15">
        <v>0</v>
      </c>
      <c r="K46" s="15">
        <v>0</v>
      </c>
      <c r="L46" s="15">
        <v>0</v>
      </c>
      <c r="M46" s="15">
        <v>9.999999999999972E-7</v>
      </c>
      <c r="N46" s="6">
        <v>-4.3999999999999999E-5</v>
      </c>
    </row>
    <row r="47" spans="1:14" customFormat="1" x14ac:dyDescent="0.25">
      <c r="A47" s="12">
        <v>2020</v>
      </c>
      <c r="B47" s="8" t="s">
        <v>0</v>
      </c>
      <c r="C47" s="13">
        <v>1</v>
      </c>
      <c r="D47" s="13">
        <v>0</v>
      </c>
      <c r="E47" s="78">
        <v>0</v>
      </c>
      <c r="F47" s="104" t="s">
        <v>62</v>
      </c>
      <c r="G47" s="104" t="s">
        <v>71</v>
      </c>
      <c r="H47" s="104" t="s">
        <v>54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6">
        <v>-2.1999999999999999E-5</v>
      </c>
    </row>
    <row r="48" spans="1:14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62</v>
      </c>
      <c r="G48" s="104" t="s">
        <v>71</v>
      </c>
      <c r="H48" s="104" t="s">
        <v>38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6">
        <v>20520.684260000002</v>
      </c>
    </row>
    <row r="49" spans="1:14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62</v>
      </c>
      <c r="G49" s="104" t="s">
        <v>71</v>
      </c>
      <c r="H49" s="104" t="s">
        <v>44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6">
        <v>945.31440899999996</v>
      </c>
    </row>
    <row r="50" spans="1:14" customFormat="1" x14ac:dyDescent="0.25">
      <c r="A50" s="12">
        <v>2020</v>
      </c>
      <c r="B50" s="8" t="s">
        <v>0</v>
      </c>
      <c r="C50" s="13">
        <v>1</v>
      </c>
      <c r="D50" s="13">
        <v>0</v>
      </c>
      <c r="E50" s="78">
        <v>0</v>
      </c>
      <c r="F50" s="104" t="s">
        <v>62</v>
      </c>
      <c r="G50" s="104" t="s">
        <v>71</v>
      </c>
      <c r="H50" s="104" t="s">
        <v>72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6">
        <v>-2.1999999999999999E-5</v>
      </c>
    </row>
    <row r="51" spans="1:14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62</v>
      </c>
      <c r="G51" s="104" t="s">
        <v>71</v>
      </c>
      <c r="H51" s="104" t="s">
        <v>51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6">
        <v>5.5999999999999999E-5</v>
      </c>
    </row>
    <row r="52" spans="1:14" customFormat="1" x14ac:dyDescent="0.25">
      <c r="A52" s="12">
        <v>2020</v>
      </c>
      <c r="B52" s="8" t="s">
        <v>0</v>
      </c>
      <c r="C52" s="13">
        <v>1</v>
      </c>
      <c r="D52" s="13">
        <v>1</v>
      </c>
      <c r="E52" s="78">
        <v>0</v>
      </c>
      <c r="F52" s="104" t="s">
        <v>62</v>
      </c>
      <c r="G52" s="104" t="s">
        <v>71</v>
      </c>
      <c r="H52" s="104" t="s">
        <v>60</v>
      </c>
      <c r="I52" s="15">
        <v>0</v>
      </c>
      <c r="J52" s="15">
        <v>0</v>
      </c>
      <c r="K52" s="15">
        <v>138.35983999999999</v>
      </c>
      <c r="L52" s="15">
        <v>0</v>
      </c>
      <c r="M52" s="15">
        <v>0</v>
      </c>
      <c r="N52" s="6">
        <v>67600.452070999992</v>
      </c>
    </row>
    <row r="53" spans="1:14" customFormat="1" x14ac:dyDescent="0.25">
      <c r="A53" s="12">
        <v>2020</v>
      </c>
      <c r="B53" s="8" t="s">
        <v>0</v>
      </c>
      <c r="C53" s="13">
        <v>1</v>
      </c>
      <c r="D53" s="13">
        <v>1</v>
      </c>
      <c r="E53" s="78">
        <v>0</v>
      </c>
      <c r="F53" s="104" t="s">
        <v>62</v>
      </c>
      <c r="G53" s="104" t="s">
        <v>71</v>
      </c>
      <c r="H53" s="104" t="s">
        <v>52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6">
        <v>-2.4000000000000001E-5</v>
      </c>
    </row>
    <row r="54" spans="1:14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62</v>
      </c>
      <c r="G54" s="104" t="s">
        <v>71</v>
      </c>
      <c r="H54" s="104" t="s">
        <v>73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6">
        <v>40413.945023</v>
      </c>
    </row>
    <row r="55" spans="1:14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62</v>
      </c>
      <c r="G55" s="104" t="s">
        <v>71</v>
      </c>
      <c r="H55" s="104" t="s">
        <v>1</v>
      </c>
      <c r="I55" s="15">
        <v>0</v>
      </c>
      <c r="J55" s="15">
        <v>1.91231</v>
      </c>
      <c r="K55" s="15">
        <v>0.24859999999999999</v>
      </c>
      <c r="L55" s="15">
        <v>0</v>
      </c>
      <c r="M55" s="15">
        <v>0</v>
      </c>
      <c r="N55" s="6">
        <v>1372.3614620000001</v>
      </c>
    </row>
    <row r="56" spans="1:14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1</v>
      </c>
      <c r="F56" s="104" t="s">
        <v>62</v>
      </c>
      <c r="G56" s="104" t="s">
        <v>71</v>
      </c>
      <c r="H56" s="104" t="s">
        <v>74</v>
      </c>
      <c r="I56" s="15">
        <v>0</v>
      </c>
      <c r="J56" s="15">
        <v>0</v>
      </c>
      <c r="K56" s="15">
        <v>0</v>
      </c>
      <c r="L56" s="15">
        <v>0</v>
      </c>
      <c r="M56" s="15">
        <v>-4.6000000000000468E-5</v>
      </c>
      <c r="N56" s="6">
        <v>3.6419999999999998E-3</v>
      </c>
    </row>
    <row r="57" spans="1:14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1</v>
      </c>
      <c r="F57" s="104" t="s">
        <v>62</v>
      </c>
      <c r="G57" s="104" t="s">
        <v>71</v>
      </c>
      <c r="H57" s="104" t="s">
        <v>75</v>
      </c>
      <c r="I57" s="15">
        <v>0</v>
      </c>
      <c r="J57" s="15">
        <v>479.89071999999999</v>
      </c>
      <c r="K57" s="15">
        <v>38.36459</v>
      </c>
      <c r="L57" s="15">
        <v>0</v>
      </c>
      <c r="M57" s="15">
        <v>-9.9999988378840499E-7</v>
      </c>
      <c r="N57" s="6">
        <v>3359.2350230000002</v>
      </c>
    </row>
    <row r="58" spans="1:14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0</v>
      </c>
      <c r="F58" s="104" t="s">
        <v>62</v>
      </c>
      <c r="G58" s="104" t="s">
        <v>71</v>
      </c>
      <c r="H58" s="104" t="s">
        <v>76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6">
        <v>3323.5313900000001</v>
      </c>
    </row>
    <row r="59" spans="1:14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0</v>
      </c>
      <c r="F59" s="104" t="s">
        <v>62</v>
      </c>
      <c r="G59" s="104" t="s">
        <v>71</v>
      </c>
      <c r="H59" s="104" t="s">
        <v>77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6">
        <v>14000</v>
      </c>
    </row>
    <row r="60" spans="1:14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62</v>
      </c>
      <c r="G60" s="104" t="s">
        <v>71</v>
      </c>
      <c r="H60" s="104" t="s">
        <v>40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6">
        <v>26187.07087</v>
      </c>
    </row>
    <row r="61" spans="1:14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1</v>
      </c>
      <c r="F61" s="104" t="s">
        <v>62</v>
      </c>
      <c r="G61" s="104" t="s">
        <v>78</v>
      </c>
      <c r="H61" s="104" t="s">
        <v>36</v>
      </c>
      <c r="I61" s="15">
        <v>50500</v>
      </c>
      <c r="J61" s="15">
        <v>16264.83093</v>
      </c>
      <c r="K61" s="15">
        <v>6952.3355199999996</v>
      </c>
      <c r="L61" s="15">
        <v>331.35802000000001</v>
      </c>
      <c r="M61" s="15">
        <v>0</v>
      </c>
      <c r="N61" s="6">
        <v>3085705.0897749998</v>
      </c>
    </row>
    <row r="62" spans="1:14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62</v>
      </c>
      <c r="G62" s="104" t="s">
        <v>78</v>
      </c>
      <c r="H62" s="104" t="s">
        <v>79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6">
        <v>0</v>
      </c>
    </row>
    <row r="63" spans="1:14" customFormat="1" x14ac:dyDescent="0.25">
      <c r="A63" s="12">
        <v>2020</v>
      </c>
      <c r="B63" s="8" t="s">
        <v>0</v>
      </c>
      <c r="C63" s="13">
        <v>1</v>
      </c>
      <c r="D63" s="13">
        <v>0</v>
      </c>
      <c r="E63" s="78">
        <v>0</v>
      </c>
      <c r="F63" s="104" t="s">
        <v>62</v>
      </c>
      <c r="G63" s="104" t="s">
        <v>78</v>
      </c>
      <c r="H63" s="104" t="s">
        <v>54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6">
        <v>1.1E-5</v>
      </c>
    </row>
    <row r="64" spans="1:14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62</v>
      </c>
      <c r="G64" s="104" t="s">
        <v>78</v>
      </c>
      <c r="H64" s="104" t="s">
        <v>59</v>
      </c>
      <c r="I64" s="15">
        <v>0</v>
      </c>
      <c r="J64" s="15">
        <v>3333.3333299999999</v>
      </c>
      <c r="K64" s="15">
        <v>461.00178000000005</v>
      </c>
      <c r="L64" s="15">
        <v>0</v>
      </c>
      <c r="M64" s="15">
        <v>0</v>
      </c>
      <c r="N64" s="6">
        <v>116408.686581</v>
      </c>
    </row>
    <row r="65" spans="1:14" customFormat="1" x14ac:dyDescent="0.25">
      <c r="A65" s="12">
        <v>2020</v>
      </c>
      <c r="B65" s="8" t="s">
        <v>0</v>
      </c>
      <c r="C65" s="13">
        <v>1</v>
      </c>
      <c r="D65" s="13">
        <v>1</v>
      </c>
      <c r="E65" s="78">
        <v>0</v>
      </c>
      <c r="F65" s="104" t="s">
        <v>62</v>
      </c>
      <c r="G65" s="104" t="s">
        <v>78</v>
      </c>
      <c r="H65" s="104" t="s">
        <v>38</v>
      </c>
      <c r="I65" s="15">
        <v>0</v>
      </c>
      <c r="J65" s="15">
        <v>4166.5512500000004</v>
      </c>
      <c r="K65" s="15">
        <v>1369.22874</v>
      </c>
      <c r="L65" s="15">
        <v>272.58503999999999</v>
      </c>
      <c r="M65" s="15">
        <v>0</v>
      </c>
      <c r="N65" s="6">
        <v>195783.26167699997</v>
      </c>
    </row>
    <row r="66" spans="1:14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62</v>
      </c>
      <c r="G66" s="104" t="s">
        <v>78</v>
      </c>
      <c r="H66" s="104" t="s">
        <v>80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6">
        <v>0</v>
      </c>
    </row>
    <row r="67" spans="1:14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62</v>
      </c>
      <c r="G67" s="104" t="s">
        <v>78</v>
      </c>
      <c r="H67" s="104" t="s">
        <v>76</v>
      </c>
      <c r="I67" s="15">
        <v>3061.1756700000001</v>
      </c>
      <c r="J67" s="15">
        <v>0</v>
      </c>
      <c r="K67" s="15">
        <v>0</v>
      </c>
      <c r="L67" s="15">
        <v>0</v>
      </c>
      <c r="M67" s="15">
        <v>0</v>
      </c>
      <c r="N67" s="6">
        <v>60000</v>
      </c>
    </row>
    <row r="68" spans="1:14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62</v>
      </c>
      <c r="G68" s="104" t="s">
        <v>78</v>
      </c>
      <c r="H68" s="104" t="s">
        <v>1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6">
        <v>0</v>
      </c>
    </row>
    <row r="69" spans="1:14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62</v>
      </c>
      <c r="G69" s="104" t="s">
        <v>78</v>
      </c>
      <c r="H69" s="104" t="s">
        <v>60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6">
        <v>0</v>
      </c>
    </row>
    <row r="70" spans="1:14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62</v>
      </c>
      <c r="G70" s="104" t="s">
        <v>78</v>
      </c>
      <c r="H70" s="104" t="s">
        <v>52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6">
        <v>2.1999999999999999E-5</v>
      </c>
    </row>
    <row r="71" spans="1:14" customFormat="1" x14ac:dyDescent="0.25">
      <c r="A71" s="12">
        <v>2020</v>
      </c>
      <c r="B71" s="8" t="s">
        <v>0</v>
      </c>
      <c r="C71" s="13">
        <v>1</v>
      </c>
      <c r="D71" s="13">
        <v>0</v>
      </c>
      <c r="E71" s="78">
        <v>0</v>
      </c>
      <c r="F71" s="104" t="s">
        <v>62</v>
      </c>
      <c r="G71" s="104" t="s">
        <v>78</v>
      </c>
      <c r="H71" s="104" t="s">
        <v>81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6">
        <v>30000</v>
      </c>
    </row>
    <row r="72" spans="1:14" customFormat="1" x14ac:dyDescent="0.25">
      <c r="A72" s="12">
        <v>2020</v>
      </c>
      <c r="B72" s="8" t="s">
        <v>0</v>
      </c>
      <c r="C72" s="13">
        <v>1</v>
      </c>
      <c r="D72" s="13">
        <v>0</v>
      </c>
      <c r="E72" s="78">
        <v>0</v>
      </c>
      <c r="F72" s="104" t="s">
        <v>62</v>
      </c>
      <c r="G72" s="104" t="s">
        <v>78</v>
      </c>
      <c r="H72" s="104" t="s">
        <v>44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6">
        <v>20000.000033</v>
      </c>
    </row>
    <row r="73" spans="1:14" customFormat="1" x14ac:dyDescent="0.25">
      <c r="A73" s="12">
        <v>2020</v>
      </c>
      <c r="B73" s="8" t="s">
        <v>0</v>
      </c>
      <c r="C73" s="13">
        <v>1</v>
      </c>
      <c r="D73" s="13">
        <v>1</v>
      </c>
      <c r="E73" s="78">
        <v>0</v>
      </c>
      <c r="F73" s="104" t="s">
        <v>62</v>
      </c>
      <c r="G73" s="104" t="s">
        <v>78</v>
      </c>
      <c r="H73" s="104" t="s">
        <v>55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6">
        <v>44726.521030000004</v>
      </c>
    </row>
    <row r="74" spans="1:14" customFormat="1" x14ac:dyDescent="0.25">
      <c r="A74" s="12">
        <v>2020</v>
      </c>
      <c r="B74" s="8" t="s">
        <v>0</v>
      </c>
      <c r="C74" s="13">
        <v>1</v>
      </c>
      <c r="D74" s="13">
        <v>1</v>
      </c>
      <c r="E74" s="78">
        <v>0</v>
      </c>
      <c r="F74" s="104" t="s">
        <v>62</v>
      </c>
      <c r="G74" s="104" t="s">
        <v>78</v>
      </c>
      <c r="H74" s="104" t="s">
        <v>45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6">
        <v>42429.787469999996</v>
      </c>
    </row>
    <row r="75" spans="1:14" customFormat="1" x14ac:dyDescent="0.25">
      <c r="A75" s="12">
        <v>2020</v>
      </c>
      <c r="B75" s="8" t="s">
        <v>0</v>
      </c>
      <c r="C75" s="13">
        <v>1</v>
      </c>
      <c r="D75" s="13">
        <v>1</v>
      </c>
      <c r="E75" s="78">
        <v>1</v>
      </c>
      <c r="F75" s="104" t="s">
        <v>62</v>
      </c>
      <c r="G75" s="104" t="s">
        <v>82</v>
      </c>
      <c r="H75" s="104" t="s">
        <v>36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6">
        <v>651686.37399999995</v>
      </c>
    </row>
    <row r="76" spans="1:14" customFormat="1" x14ac:dyDescent="0.25">
      <c r="A76" s="12">
        <v>2020</v>
      </c>
      <c r="B76" s="8" t="s">
        <v>0</v>
      </c>
      <c r="C76" s="13">
        <v>1</v>
      </c>
      <c r="D76" s="13">
        <v>0</v>
      </c>
      <c r="E76" s="78">
        <v>0</v>
      </c>
      <c r="F76" s="104" t="s">
        <v>62</v>
      </c>
      <c r="G76" s="104" t="s">
        <v>82</v>
      </c>
      <c r="H76" s="104" t="s">
        <v>44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6">
        <v>0</v>
      </c>
    </row>
    <row r="77" spans="1:14" customFormat="1" x14ac:dyDescent="0.25">
      <c r="A77" s="12">
        <v>2020</v>
      </c>
      <c r="B77" s="8" t="s">
        <v>0</v>
      </c>
      <c r="C77" s="13">
        <v>1</v>
      </c>
      <c r="D77" s="13">
        <v>1</v>
      </c>
      <c r="E77" s="78">
        <v>0</v>
      </c>
      <c r="F77" s="104" t="s">
        <v>62</v>
      </c>
      <c r="G77" s="104" t="s">
        <v>82</v>
      </c>
      <c r="H77" s="104" t="s">
        <v>1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6">
        <v>0</v>
      </c>
    </row>
    <row r="78" spans="1:14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0</v>
      </c>
      <c r="F78" s="104" t="s">
        <v>62</v>
      </c>
      <c r="G78" s="104" t="s">
        <v>82</v>
      </c>
      <c r="H78" s="104" t="s">
        <v>83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6">
        <v>89811.971279999998</v>
      </c>
    </row>
    <row r="79" spans="1:14" customFormat="1" x14ac:dyDescent="0.25">
      <c r="A79" s="12">
        <v>2020</v>
      </c>
      <c r="B79" s="8" t="s">
        <v>0</v>
      </c>
      <c r="C79" s="13">
        <v>1</v>
      </c>
      <c r="D79" s="13">
        <v>1</v>
      </c>
      <c r="E79" s="78">
        <v>0</v>
      </c>
      <c r="F79" s="104" t="s">
        <v>62</v>
      </c>
      <c r="G79" s="104" t="s">
        <v>82</v>
      </c>
      <c r="H79" s="104" t="s">
        <v>38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6">
        <v>386087.08601999999</v>
      </c>
    </row>
    <row r="80" spans="1:14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62</v>
      </c>
      <c r="G80" s="104" t="s">
        <v>82</v>
      </c>
      <c r="H80" s="104" t="s">
        <v>47</v>
      </c>
      <c r="I80" s="15">
        <v>2667.3434900000002</v>
      </c>
      <c r="J80" s="15">
        <v>0</v>
      </c>
      <c r="K80" s="15">
        <v>0</v>
      </c>
      <c r="L80" s="15">
        <v>0</v>
      </c>
      <c r="M80" s="15">
        <v>0</v>
      </c>
      <c r="N80" s="6">
        <v>92593.157769999991</v>
      </c>
    </row>
    <row r="81" spans="1:14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62</v>
      </c>
      <c r="G81" s="104" t="s">
        <v>82</v>
      </c>
      <c r="H81" s="104" t="s">
        <v>84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6">
        <v>24951.483899999999</v>
      </c>
    </row>
    <row r="82" spans="1:14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62</v>
      </c>
      <c r="G82" s="104" t="s">
        <v>82</v>
      </c>
      <c r="H82" s="104" t="s">
        <v>77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6">
        <v>7173.0665399999998</v>
      </c>
    </row>
    <row r="83" spans="1:14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1</v>
      </c>
      <c r="F83" s="104" t="s">
        <v>67</v>
      </c>
      <c r="G83" s="104" t="s">
        <v>85</v>
      </c>
      <c r="H83" s="104" t="s">
        <v>36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6">
        <v>87605</v>
      </c>
    </row>
    <row r="84" spans="1:14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1</v>
      </c>
      <c r="F84" s="104" t="s">
        <v>67</v>
      </c>
      <c r="G84" s="104" t="s">
        <v>85</v>
      </c>
      <c r="H84" s="104" t="s">
        <v>86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6">
        <v>299</v>
      </c>
    </row>
    <row r="85" spans="1:14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1</v>
      </c>
      <c r="F85" s="104" t="s">
        <v>67</v>
      </c>
      <c r="G85" s="104" t="s">
        <v>85</v>
      </c>
      <c r="H85" s="104" t="s">
        <v>87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6">
        <v>1263</v>
      </c>
    </row>
    <row r="86" spans="1:14" customFormat="1" x14ac:dyDescent="0.25">
      <c r="A86" s="12">
        <v>2020</v>
      </c>
      <c r="B86" s="8" t="s">
        <v>0</v>
      </c>
      <c r="C86" s="13">
        <v>1</v>
      </c>
      <c r="D86" s="13">
        <v>0</v>
      </c>
      <c r="E86" s="78">
        <v>0</v>
      </c>
      <c r="F86" s="104" t="s">
        <v>67</v>
      </c>
      <c r="G86" s="104" t="s">
        <v>85</v>
      </c>
      <c r="H86" s="104" t="s">
        <v>44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6">
        <v>2</v>
      </c>
    </row>
    <row r="87" spans="1:14" customFormat="1" x14ac:dyDescent="0.25">
      <c r="A87" s="12">
        <v>2020</v>
      </c>
      <c r="B87" s="8" t="s">
        <v>0</v>
      </c>
      <c r="C87" s="13">
        <v>1</v>
      </c>
      <c r="D87" s="13">
        <v>1</v>
      </c>
      <c r="E87" s="78">
        <v>1</v>
      </c>
      <c r="F87" s="104" t="s">
        <v>67</v>
      </c>
      <c r="G87" s="104" t="s">
        <v>85</v>
      </c>
      <c r="H87" s="104" t="s">
        <v>88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6">
        <v>155</v>
      </c>
    </row>
    <row r="88" spans="1:14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67</v>
      </c>
      <c r="G88" s="104" t="s">
        <v>85</v>
      </c>
      <c r="H88" s="104" t="s">
        <v>89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6">
        <v>239</v>
      </c>
    </row>
    <row r="89" spans="1:14" customFormat="1" x14ac:dyDescent="0.25">
      <c r="A89" s="12">
        <v>2020</v>
      </c>
      <c r="B89" s="8" t="s">
        <v>0</v>
      </c>
      <c r="C89" s="13">
        <v>1</v>
      </c>
      <c r="D89" s="13">
        <v>1</v>
      </c>
      <c r="E89" s="78">
        <v>1</v>
      </c>
      <c r="F89" s="104" t="s">
        <v>67</v>
      </c>
      <c r="G89" s="104" t="s">
        <v>85</v>
      </c>
      <c r="H89" s="104" t="s">
        <v>90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6">
        <v>699</v>
      </c>
    </row>
    <row r="90" spans="1:14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0</v>
      </c>
      <c r="F90" s="104" t="s">
        <v>67</v>
      </c>
      <c r="G90" s="104" t="s">
        <v>85</v>
      </c>
      <c r="H90" s="104" t="s">
        <v>53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6">
        <v>2711</v>
      </c>
    </row>
    <row r="91" spans="1:14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0</v>
      </c>
      <c r="F91" s="104" t="s">
        <v>67</v>
      </c>
      <c r="G91" s="104" t="s">
        <v>85</v>
      </c>
      <c r="H91" s="104" t="s">
        <v>37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6">
        <v>11335</v>
      </c>
    </row>
    <row r="92" spans="1:14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0</v>
      </c>
      <c r="F92" s="104" t="s">
        <v>67</v>
      </c>
      <c r="G92" s="104" t="s">
        <v>85</v>
      </c>
      <c r="H92" s="104" t="s">
        <v>40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6">
        <v>487</v>
      </c>
    </row>
    <row r="93" spans="1:14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1</v>
      </c>
      <c r="F93" s="104" t="s">
        <v>67</v>
      </c>
      <c r="G93" s="104" t="s">
        <v>91</v>
      </c>
      <c r="H93" s="104" t="s">
        <v>36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6">
        <v>191850</v>
      </c>
    </row>
    <row r="94" spans="1:14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1</v>
      </c>
      <c r="F94" s="104" t="s">
        <v>67</v>
      </c>
      <c r="G94" s="104" t="s">
        <v>91</v>
      </c>
      <c r="H94" s="104" t="s">
        <v>86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6">
        <v>2230</v>
      </c>
    </row>
    <row r="95" spans="1:14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1</v>
      </c>
      <c r="F95" s="104" t="s">
        <v>67</v>
      </c>
      <c r="G95" s="104" t="s">
        <v>91</v>
      </c>
      <c r="H95" s="104" t="s">
        <v>87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6">
        <v>8092</v>
      </c>
    </row>
    <row r="96" spans="1:14" customFormat="1" x14ac:dyDescent="0.25">
      <c r="A96" s="12">
        <v>2020</v>
      </c>
      <c r="B96" s="8" t="s">
        <v>0</v>
      </c>
      <c r="C96" s="13">
        <v>1</v>
      </c>
      <c r="D96" s="13">
        <v>0</v>
      </c>
      <c r="E96" s="78">
        <v>0</v>
      </c>
      <c r="F96" s="104" t="s">
        <v>67</v>
      </c>
      <c r="G96" s="104" t="s">
        <v>91</v>
      </c>
      <c r="H96" s="104" t="s">
        <v>44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6">
        <v>19.411000000000001</v>
      </c>
    </row>
    <row r="97" spans="1:14" customFormat="1" x14ac:dyDescent="0.25">
      <c r="A97" s="12">
        <v>2020</v>
      </c>
      <c r="B97" s="8" t="s">
        <v>0</v>
      </c>
      <c r="C97" s="13">
        <v>1</v>
      </c>
      <c r="D97" s="13">
        <v>1</v>
      </c>
      <c r="E97" s="78">
        <v>1</v>
      </c>
      <c r="F97" s="104" t="s">
        <v>67</v>
      </c>
      <c r="G97" s="104" t="s">
        <v>91</v>
      </c>
      <c r="H97" s="104" t="s">
        <v>88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6">
        <v>1030</v>
      </c>
    </row>
    <row r="98" spans="1:14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67</v>
      </c>
      <c r="G98" s="104" t="s">
        <v>91</v>
      </c>
      <c r="H98" s="104" t="s">
        <v>89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6">
        <v>2390</v>
      </c>
    </row>
    <row r="99" spans="1:14" customFormat="1" x14ac:dyDescent="0.25">
      <c r="A99" s="12">
        <v>2020</v>
      </c>
      <c r="B99" s="8" t="s">
        <v>0</v>
      </c>
      <c r="C99" s="13">
        <v>1</v>
      </c>
      <c r="D99" s="13">
        <v>1</v>
      </c>
      <c r="E99" s="78">
        <v>1</v>
      </c>
      <c r="F99" s="104" t="s">
        <v>67</v>
      </c>
      <c r="G99" s="104" t="s">
        <v>91</v>
      </c>
      <c r="H99" s="104" t="s">
        <v>90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6">
        <v>5701</v>
      </c>
    </row>
    <row r="100" spans="1:14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0</v>
      </c>
      <c r="F100" s="104" t="s">
        <v>67</v>
      </c>
      <c r="G100" s="104" t="s">
        <v>91</v>
      </c>
      <c r="H100" s="104" t="s">
        <v>53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6">
        <v>18150</v>
      </c>
    </row>
    <row r="101" spans="1:14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0</v>
      </c>
      <c r="F101" s="104" t="s">
        <v>67</v>
      </c>
      <c r="G101" s="104" t="s">
        <v>91</v>
      </c>
      <c r="H101" s="104" t="s">
        <v>37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6">
        <v>81058</v>
      </c>
    </row>
    <row r="102" spans="1:14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0</v>
      </c>
      <c r="F102" s="104" t="s">
        <v>67</v>
      </c>
      <c r="G102" s="104" t="s">
        <v>91</v>
      </c>
      <c r="H102" s="104" t="s">
        <v>40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6">
        <v>3718</v>
      </c>
    </row>
    <row r="103" spans="1:14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1</v>
      </c>
      <c r="F103" s="104" t="s">
        <v>67</v>
      </c>
      <c r="G103" s="104" t="s">
        <v>92</v>
      </c>
      <c r="H103" s="104" t="s">
        <v>36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6">
        <v>2000000</v>
      </c>
    </row>
    <row r="104" spans="1:14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1</v>
      </c>
      <c r="F104" s="104" t="s">
        <v>67</v>
      </c>
      <c r="G104" s="104" t="s">
        <v>93</v>
      </c>
      <c r="H104" s="104" t="s">
        <v>36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6">
        <v>324630</v>
      </c>
    </row>
    <row r="105" spans="1:14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1</v>
      </c>
      <c r="F105" s="104" t="s">
        <v>48</v>
      </c>
      <c r="G105" s="104" t="s">
        <v>94</v>
      </c>
      <c r="H105" s="104" t="s">
        <v>36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6">
        <v>0</v>
      </c>
    </row>
    <row r="106" spans="1:14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48</v>
      </c>
      <c r="G106" s="104" t="s">
        <v>95</v>
      </c>
      <c r="H106" s="104" t="s">
        <v>36</v>
      </c>
      <c r="I106" s="15">
        <v>0</v>
      </c>
      <c r="J106" s="15">
        <v>0</v>
      </c>
      <c r="K106" s="15">
        <v>0</v>
      </c>
      <c r="L106" s="15">
        <v>0</v>
      </c>
      <c r="M106" s="15">
        <v>9.999999999999972E-7</v>
      </c>
      <c r="N106" s="6">
        <v>-5.5000000000000002E-5</v>
      </c>
    </row>
    <row r="107" spans="1:14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48</v>
      </c>
      <c r="G107" s="104" t="s">
        <v>96</v>
      </c>
      <c r="H107" s="104" t="s">
        <v>36</v>
      </c>
      <c r="I107" s="15">
        <v>0</v>
      </c>
      <c r="J107" s="15">
        <v>0</v>
      </c>
      <c r="K107" s="15">
        <v>0</v>
      </c>
      <c r="L107" s="15">
        <v>0</v>
      </c>
      <c r="M107" s="15">
        <v>9.999999999999972E-7</v>
      </c>
      <c r="N107" s="6">
        <v>-7.7000000000000001E-5</v>
      </c>
    </row>
    <row r="108" spans="1:14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48</v>
      </c>
      <c r="G108" s="104" t="s">
        <v>97</v>
      </c>
      <c r="H108" s="104" t="s">
        <v>36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6">
        <v>-1.1E-4</v>
      </c>
    </row>
    <row r="109" spans="1:14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48</v>
      </c>
      <c r="G109" s="104" t="s">
        <v>98</v>
      </c>
      <c r="H109" s="104" t="s">
        <v>36</v>
      </c>
      <c r="I109" s="15">
        <v>0</v>
      </c>
      <c r="J109" s="15">
        <v>0</v>
      </c>
      <c r="K109" s="15">
        <v>0</v>
      </c>
      <c r="L109" s="15">
        <v>0</v>
      </c>
      <c r="M109" s="15">
        <v>2.0900000000001473E-4</v>
      </c>
      <c r="N109" s="6">
        <v>-3.821999999999999E-2</v>
      </c>
    </row>
    <row r="110" spans="1:14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48</v>
      </c>
      <c r="G110" s="104" t="s">
        <v>99</v>
      </c>
      <c r="H110" s="104" t="s">
        <v>36</v>
      </c>
      <c r="I110" s="15">
        <v>0</v>
      </c>
      <c r="J110" s="15">
        <v>0</v>
      </c>
      <c r="K110" s="15">
        <v>0</v>
      </c>
      <c r="L110" s="15">
        <v>0</v>
      </c>
      <c r="M110" s="15">
        <v>-2.4878799999996772</v>
      </c>
      <c r="N110" s="6">
        <v>2591.0670280000004</v>
      </c>
    </row>
    <row r="111" spans="1:14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48</v>
      </c>
      <c r="G111" s="104" t="s">
        <v>99</v>
      </c>
      <c r="H111" s="104" t="s">
        <v>100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6">
        <v>0</v>
      </c>
    </row>
    <row r="112" spans="1:14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48</v>
      </c>
      <c r="G112" s="104" t="s">
        <v>99</v>
      </c>
      <c r="H112" s="104" t="s">
        <v>89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6">
        <v>5.4300000000000008E-4</v>
      </c>
    </row>
    <row r="113" spans="1:14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48</v>
      </c>
      <c r="G113" s="104" t="s">
        <v>99</v>
      </c>
      <c r="H113" s="104" t="s">
        <v>90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6">
        <v>0</v>
      </c>
    </row>
    <row r="114" spans="1:14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0</v>
      </c>
      <c r="F114" s="104" t="s">
        <v>48</v>
      </c>
      <c r="G114" s="104" t="s">
        <v>99</v>
      </c>
      <c r="H114" s="104" t="s">
        <v>53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6">
        <v>3.3000000000000003E-5</v>
      </c>
    </row>
    <row r="115" spans="1:14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0</v>
      </c>
      <c r="F115" s="104" t="s">
        <v>48</v>
      </c>
      <c r="G115" s="104" t="s">
        <v>99</v>
      </c>
      <c r="H115" s="104" t="s">
        <v>40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6">
        <v>2.3999999999999998E-4</v>
      </c>
    </row>
    <row r="116" spans="1:14" customFormat="1" x14ac:dyDescent="0.25">
      <c r="A116" s="12">
        <v>2020</v>
      </c>
      <c r="B116" s="8" t="s">
        <v>0</v>
      </c>
      <c r="C116" s="13">
        <v>1</v>
      </c>
      <c r="D116" s="13">
        <v>0</v>
      </c>
      <c r="E116" s="78">
        <v>0</v>
      </c>
      <c r="F116" s="104" t="s">
        <v>48</v>
      </c>
      <c r="G116" s="104" t="s">
        <v>99</v>
      </c>
      <c r="H116" s="104" t="s">
        <v>72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6">
        <v>0</v>
      </c>
    </row>
    <row r="117" spans="1:14" customFormat="1" x14ac:dyDescent="0.25">
      <c r="A117" s="12">
        <v>2020</v>
      </c>
      <c r="B117" s="8" t="s">
        <v>0</v>
      </c>
      <c r="C117" s="13">
        <v>1</v>
      </c>
      <c r="D117" s="13">
        <v>0</v>
      </c>
      <c r="E117" s="78">
        <v>0</v>
      </c>
      <c r="F117" s="104" t="s">
        <v>48</v>
      </c>
      <c r="G117" s="104" t="s">
        <v>99</v>
      </c>
      <c r="H117" s="104" t="s">
        <v>44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6">
        <v>37.620239999999995</v>
      </c>
    </row>
    <row r="118" spans="1:14" customFormat="1" x14ac:dyDescent="0.25">
      <c r="A118" s="12">
        <v>2020</v>
      </c>
      <c r="B118" s="8" t="s">
        <v>0</v>
      </c>
      <c r="C118" s="13">
        <v>1</v>
      </c>
      <c r="D118" s="13">
        <v>1</v>
      </c>
      <c r="E118" s="78">
        <v>1</v>
      </c>
      <c r="F118" s="104" t="s">
        <v>48</v>
      </c>
      <c r="G118" s="104" t="s">
        <v>101</v>
      </c>
      <c r="H118" s="104" t="s">
        <v>36</v>
      </c>
      <c r="I118" s="15">
        <v>0</v>
      </c>
      <c r="J118" s="15">
        <v>0</v>
      </c>
      <c r="K118" s="15">
        <v>0</v>
      </c>
      <c r="L118" s="15">
        <v>0</v>
      </c>
      <c r="M118" s="15">
        <v>-41.233521000001929</v>
      </c>
      <c r="N118" s="6">
        <v>16872.982760999999</v>
      </c>
    </row>
    <row r="119" spans="1:14" customFormat="1" x14ac:dyDescent="0.25">
      <c r="A119" s="12">
        <v>2020</v>
      </c>
      <c r="B119" s="8" t="s">
        <v>0</v>
      </c>
      <c r="C119" s="13">
        <v>1</v>
      </c>
      <c r="D119" s="13">
        <v>0</v>
      </c>
      <c r="E119" s="78">
        <v>0</v>
      </c>
      <c r="F119" s="104" t="s">
        <v>48</v>
      </c>
      <c r="G119" s="104" t="s">
        <v>101</v>
      </c>
      <c r="H119" s="104" t="s">
        <v>51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6">
        <v>0</v>
      </c>
    </row>
    <row r="120" spans="1:14" customFormat="1" x14ac:dyDescent="0.25">
      <c r="A120" s="12">
        <v>2020</v>
      </c>
      <c r="B120" s="8" t="s">
        <v>0</v>
      </c>
      <c r="C120" s="13">
        <v>1</v>
      </c>
      <c r="D120" s="13">
        <v>1</v>
      </c>
      <c r="E120" s="78">
        <v>1</v>
      </c>
      <c r="F120" s="104" t="s">
        <v>48</v>
      </c>
      <c r="G120" s="104" t="s">
        <v>101</v>
      </c>
      <c r="H120" s="104" t="s">
        <v>100</v>
      </c>
      <c r="I120" s="15">
        <v>0</v>
      </c>
      <c r="J120" s="15">
        <v>0</v>
      </c>
      <c r="K120" s="15">
        <v>0</v>
      </c>
      <c r="L120" s="15">
        <v>0</v>
      </c>
      <c r="M120" s="15">
        <v>0.24351900000002047</v>
      </c>
      <c r="N120" s="6">
        <v>224.52436300000002</v>
      </c>
    </row>
    <row r="121" spans="1:14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48</v>
      </c>
      <c r="G121" s="104" t="s">
        <v>101</v>
      </c>
      <c r="H121" s="104" t="s">
        <v>89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6">
        <v>-1.0000000000000008E-6</v>
      </c>
    </row>
    <row r="122" spans="1:14" customFormat="1" x14ac:dyDescent="0.25">
      <c r="A122" s="12">
        <v>2020</v>
      </c>
      <c r="B122" s="8" t="s">
        <v>0</v>
      </c>
      <c r="C122" s="13">
        <v>1</v>
      </c>
      <c r="D122" s="13">
        <v>1</v>
      </c>
      <c r="E122" s="78">
        <v>1</v>
      </c>
      <c r="F122" s="104" t="s">
        <v>48</v>
      </c>
      <c r="G122" s="104" t="s">
        <v>101</v>
      </c>
      <c r="H122" s="104" t="s">
        <v>90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6">
        <v>-3.3000000000000003E-5</v>
      </c>
    </row>
    <row r="123" spans="1:14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0</v>
      </c>
      <c r="F123" s="104" t="s">
        <v>48</v>
      </c>
      <c r="G123" s="104" t="s">
        <v>101</v>
      </c>
      <c r="H123" s="104" t="s">
        <v>53</v>
      </c>
      <c r="I123" s="15">
        <v>0</v>
      </c>
      <c r="J123" s="15">
        <v>0</v>
      </c>
      <c r="K123" s="15">
        <v>0</v>
      </c>
      <c r="L123" s="15">
        <v>0</v>
      </c>
      <c r="M123" s="15">
        <v>-0.30716700000004948</v>
      </c>
      <c r="N123" s="6">
        <v>364.10312499999998</v>
      </c>
    </row>
    <row r="124" spans="1:14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0</v>
      </c>
      <c r="F124" s="104" t="s">
        <v>48</v>
      </c>
      <c r="G124" s="104" t="s">
        <v>101</v>
      </c>
      <c r="H124" s="104" t="s">
        <v>40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6">
        <v>140.90031999999999</v>
      </c>
    </row>
    <row r="125" spans="1:14" customFormat="1" x14ac:dyDescent="0.25">
      <c r="A125" s="12">
        <v>2020</v>
      </c>
      <c r="B125" s="8" t="s">
        <v>0</v>
      </c>
      <c r="C125" s="13">
        <v>1</v>
      </c>
      <c r="D125" s="13">
        <v>0</v>
      </c>
      <c r="E125" s="78">
        <v>0</v>
      </c>
      <c r="F125" s="104" t="s">
        <v>48</v>
      </c>
      <c r="G125" s="104" t="s">
        <v>101</v>
      </c>
      <c r="H125" s="104" t="s">
        <v>72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6">
        <v>0</v>
      </c>
    </row>
    <row r="126" spans="1:14" x14ac:dyDescent="0.25">
      <c r="A126" s="12">
        <v>2020</v>
      </c>
      <c r="B126" s="8" t="s">
        <v>0</v>
      </c>
      <c r="C126" s="13">
        <v>1</v>
      </c>
      <c r="D126" s="13">
        <v>0</v>
      </c>
      <c r="E126" s="78">
        <v>0</v>
      </c>
      <c r="F126" s="104" t="s">
        <v>48</v>
      </c>
      <c r="G126" s="104" t="s">
        <v>101</v>
      </c>
      <c r="H126" s="104" t="s">
        <v>44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6">
        <v>22.04373</v>
      </c>
    </row>
    <row r="127" spans="1:14" x14ac:dyDescent="0.25">
      <c r="A127" s="12">
        <v>2020</v>
      </c>
      <c r="B127" s="8" t="s">
        <v>0</v>
      </c>
      <c r="C127" s="13">
        <v>1</v>
      </c>
      <c r="D127" s="13">
        <v>1</v>
      </c>
      <c r="E127" s="78">
        <v>1</v>
      </c>
      <c r="F127" s="104" t="s">
        <v>67</v>
      </c>
      <c r="G127" s="104" t="s">
        <v>102</v>
      </c>
      <c r="H127" s="104" t="s">
        <v>36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6">
        <v>2000000</v>
      </c>
    </row>
    <row r="128" spans="1:14" x14ac:dyDescent="0.25">
      <c r="A128" s="12">
        <v>2020</v>
      </c>
      <c r="B128" s="8" t="s">
        <v>0</v>
      </c>
      <c r="C128" s="13">
        <v>1</v>
      </c>
      <c r="D128" s="13">
        <v>1</v>
      </c>
      <c r="E128" s="78">
        <v>1</v>
      </c>
      <c r="F128" s="104" t="s">
        <v>67</v>
      </c>
      <c r="G128" s="104" t="s">
        <v>103</v>
      </c>
      <c r="H128" s="104" t="s">
        <v>36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6">
        <v>1750000</v>
      </c>
    </row>
    <row r="129" spans="1:14" x14ac:dyDescent="0.25">
      <c r="A129" s="12">
        <v>2020</v>
      </c>
      <c r="B129" s="8" t="s">
        <v>0</v>
      </c>
      <c r="C129" s="13">
        <v>1</v>
      </c>
      <c r="D129" s="13">
        <v>1</v>
      </c>
      <c r="E129" s="78">
        <v>0</v>
      </c>
      <c r="F129" s="104" t="s">
        <v>67</v>
      </c>
      <c r="G129" s="104" t="s">
        <v>104</v>
      </c>
      <c r="H129" s="104" t="s">
        <v>105</v>
      </c>
      <c r="I129" s="15">
        <v>0</v>
      </c>
      <c r="J129" s="15">
        <v>26278.331670000003</v>
      </c>
      <c r="K129" s="15">
        <v>202.56214000000003</v>
      </c>
      <c r="L129" s="15">
        <v>0</v>
      </c>
      <c r="M129" s="15">
        <v>0</v>
      </c>
      <c r="N129" s="6">
        <v>26278.332200000001</v>
      </c>
    </row>
    <row r="130" spans="1:14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1</v>
      </c>
      <c r="F130" s="104" t="s">
        <v>67</v>
      </c>
      <c r="G130" s="104" t="s">
        <v>106</v>
      </c>
      <c r="H130" s="104" t="s">
        <v>36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6">
        <v>2000000</v>
      </c>
    </row>
    <row r="131" spans="1:14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67</v>
      </c>
      <c r="G131" s="104" t="s">
        <v>107</v>
      </c>
      <c r="H131" s="104" t="s">
        <v>36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6">
        <v>0</v>
      </c>
    </row>
    <row r="132" spans="1:14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1</v>
      </c>
      <c r="F132" s="104" t="s">
        <v>67</v>
      </c>
      <c r="G132" s="104" t="s">
        <v>108</v>
      </c>
      <c r="H132" s="104" t="s">
        <v>36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6">
        <v>2500000</v>
      </c>
    </row>
    <row r="133" spans="1:14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0</v>
      </c>
      <c r="F133" s="104" t="s">
        <v>67</v>
      </c>
      <c r="G133" s="104" t="s">
        <v>104</v>
      </c>
      <c r="H133" s="104" t="s">
        <v>109</v>
      </c>
      <c r="I133" s="15">
        <v>0</v>
      </c>
      <c r="J133" s="15">
        <v>25000</v>
      </c>
      <c r="K133" s="15">
        <v>1059.896</v>
      </c>
      <c r="L133" s="15">
        <v>0</v>
      </c>
      <c r="M133" s="15">
        <v>0</v>
      </c>
      <c r="N133" s="6">
        <v>250000</v>
      </c>
    </row>
    <row r="134" spans="1:14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67</v>
      </c>
      <c r="G134" s="104" t="s">
        <v>110</v>
      </c>
      <c r="H134" s="104" t="s">
        <v>36</v>
      </c>
      <c r="I134" s="15">
        <v>0</v>
      </c>
      <c r="J134" s="15">
        <v>0</v>
      </c>
      <c r="K134" s="15">
        <v>118125</v>
      </c>
      <c r="L134" s="15">
        <v>0</v>
      </c>
      <c r="M134" s="15">
        <v>0</v>
      </c>
      <c r="N134" s="6">
        <v>3000000</v>
      </c>
    </row>
    <row r="135" spans="1:14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67</v>
      </c>
      <c r="G135" s="104" t="s">
        <v>111</v>
      </c>
      <c r="H135" s="104" t="s">
        <v>36</v>
      </c>
      <c r="I135" s="15">
        <v>0</v>
      </c>
      <c r="J135" s="15">
        <v>0</v>
      </c>
      <c r="K135" s="15">
        <v>114218.75</v>
      </c>
      <c r="L135" s="15">
        <v>0</v>
      </c>
      <c r="M135" s="15">
        <v>0</v>
      </c>
      <c r="N135" s="6">
        <v>2125000</v>
      </c>
    </row>
    <row r="136" spans="1:14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1</v>
      </c>
      <c r="F136" s="104" t="s">
        <v>67</v>
      </c>
      <c r="G136" s="104" t="s">
        <v>112</v>
      </c>
      <c r="H136" s="104" t="s">
        <v>36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6">
        <v>600000</v>
      </c>
    </row>
    <row r="137" spans="1:14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67</v>
      </c>
      <c r="G137" s="104" t="s">
        <v>113</v>
      </c>
      <c r="H137" s="104" t="s">
        <v>36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6">
        <v>1400000</v>
      </c>
    </row>
    <row r="138" spans="1:14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67</v>
      </c>
      <c r="G138" s="104" t="s">
        <v>114</v>
      </c>
      <c r="H138" s="104" t="s">
        <v>36</v>
      </c>
      <c r="I138" s="15">
        <v>400000</v>
      </c>
      <c r="J138" s="15">
        <v>0</v>
      </c>
      <c r="K138" s="15">
        <v>0</v>
      </c>
      <c r="L138" s="15">
        <v>0</v>
      </c>
      <c r="M138" s="15">
        <v>0</v>
      </c>
      <c r="N138" s="6">
        <v>400000</v>
      </c>
    </row>
    <row r="139" spans="1:14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0</v>
      </c>
      <c r="F139" s="104" t="s">
        <v>115</v>
      </c>
      <c r="G139" s="104" t="s">
        <v>116</v>
      </c>
      <c r="H139" s="104" t="s">
        <v>105</v>
      </c>
      <c r="I139" s="15">
        <v>0</v>
      </c>
      <c r="J139" s="15">
        <v>9960.3628399999579</v>
      </c>
      <c r="K139" s="15">
        <v>0</v>
      </c>
      <c r="L139" s="15">
        <v>0</v>
      </c>
      <c r="M139" s="15">
        <v>0</v>
      </c>
      <c r="N139" s="6">
        <v>637028.84057</v>
      </c>
    </row>
    <row r="140" spans="1:14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0</v>
      </c>
      <c r="F140" s="104" t="s">
        <v>117</v>
      </c>
      <c r="G140" s="104" t="s">
        <v>118</v>
      </c>
      <c r="H140" s="104" t="s">
        <v>119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6">
        <v>0</v>
      </c>
    </row>
    <row r="141" spans="1:14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0</v>
      </c>
      <c r="F141" s="104" t="s">
        <v>117</v>
      </c>
      <c r="G141" s="104" t="s">
        <v>118</v>
      </c>
      <c r="H141" s="104" t="s">
        <v>119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6">
        <v>0</v>
      </c>
    </row>
    <row r="142" spans="1:14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0</v>
      </c>
      <c r="F142" s="104" t="s">
        <v>117</v>
      </c>
      <c r="G142" s="104" t="s">
        <v>118</v>
      </c>
      <c r="H142" s="104" t="s">
        <v>119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6">
        <v>0</v>
      </c>
    </row>
    <row r="143" spans="1:14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0</v>
      </c>
      <c r="F143" s="104" t="s">
        <v>117</v>
      </c>
      <c r="G143" s="104" t="s">
        <v>120</v>
      </c>
      <c r="H143" s="104" t="s">
        <v>119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6">
        <v>0</v>
      </c>
    </row>
    <row r="144" spans="1:14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0</v>
      </c>
      <c r="F144" s="104" t="s">
        <v>117</v>
      </c>
      <c r="G144" s="104" t="s">
        <v>120</v>
      </c>
      <c r="H144" s="104" t="s">
        <v>119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6">
        <v>0</v>
      </c>
    </row>
    <row r="145" spans="1:16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0</v>
      </c>
      <c r="F145" s="104" t="s">
        <v>117</v>
      </c>
      <c r="G145" s="104" t="s">
        <v>121</v>
      </c>
      <c r="H145" s="104" t="s">
        <v>119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6">
        <v>0</v>
      </c>
    </row>
    <row r="146" spans="1:16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0</v>
      </c>
      <c r="F146" s="104" t="s">
        <v>117</v>
      </c>
      <c r="G146" s="104" t="s">
        <v>122</v>
      </c>
      <c r="H146" s="104" t="s">
        <v>119</v>
      </c>
      <c r="I146" s="15">
        <v>0</v>
      </c>
      <c r="J146" s="15">
        <v>2083.3333333333721</v>
      </c>
      <c r="K146" s="15">
        <v>371.65038888888375</v>
      </c>
      <c r="L146" s="15">
        <v>0</v>
      </c>
      <c r="M146" s="15">
        <v>0</v>
      </c>
      <c r="N146" s="6">
        <v>47916.666666666395</v>
      </c>
    </row>
    <row r="147" spans="1:16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0</v>
      </c>
      <c r="F147" s="104" t="s">
        <v>117</v>
      </c>
      <c r="G147" s="104" t="s">
        <v>123</v>
      </c>
      <c r="H147" s="104" t="s">
        <v>119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6">
        <v>0</v>
      </c>
    </row>
    <row r="148" spans="1:16" x14ac:dyDescent="0.25">
      <c r="A148" s="12">
        <v>2020</v>
      </c>
      <c r="B148" s="8" t="s">
        <v>0</v>
      </c>
      <c r="C148" s="13">
        <v>1</v>
      </c>
      <c r="D148" s="13">
        <v>0</v>
      </c>
      <c r="E148" s="78">
        <v>0</v>
      </c>
      <c r="F148" s="104" t="s">
        <v>124</v>
      </c>
      <c r="G148" s="104" t="s">
        <v>125</v>
      </c>
      <c r="H148" s="104" t="s">
        <v>54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6">
        <v>360251.42849999998</v>
      </c>
    </row>
    <row r="149" spans="1:16" x14ac:dyDescent="0.25">
      <c r="A149" s="12">
        <v>2020</v>
      </c>
      <c r="B149" s="8" t="s">
        <v>0</v>
      </c>
      <c r="C149" s="13">
        <v>1</v>
      </c>
      <c r="D149" s="13">
        <v>0</v>
      </c>
      <c r="E149" s="78">
        <v>0</v>
      </c>
      <c r="F149" s="104" t="s">
        <v>124</v>
      </c>
      <c r="G149" s="104" t="s">
        <v>126</v>
      </c>
      <c r="H149" s="104" t="s">
        <v>54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6">
        <v>349719.2894145</v>
      </c>
    </row>
    <row r="150" spans="1:16" x14ac:dyDescent="0.25">
      <c r="A150" s="12"/>
      <c r="B150" s="8"/>
      <c r="C150" s="13"/>
      <c r="D150" s="13"/>
      <c r="E150" s="78"/>
      <c r="F150" s="78"/>
      <c r="G150" s="78"/>
      <c r="H150" s="78"/>
      <c r="I150" s="15"/>
      <c r="J150" s="15"/>
      <c r="K150" s="15"/>
      <c r="L150" s="15"/>
      <c r="M150" s="15"/>
      <c r="N150" s="6"/>
    </row>
    <row r="151" spans="1:16" x14ac:dyDescent="0.25">
      <c r="A151" s="12"/>
      <c r="B151" s="8"/>
      <c r="C151" s="13"/>
      <c r="D151" s="13"/>
      <c r="E151" s="78"/>
      <c r="F151" s="78"/>
      <c r="G151" s="78"/>
      <c r="H151" s="78"/>
      <c r="I151" s="15"/>
      <c r="J151" s="15"/>
      <c r="K151" s="15"/>
      <c r="L151" s="15"/>
      <c r="M151" s="15"/>
      <c r="N151" s="6"/>
    </row>
    <row r="152" spans="1:16" s="63" customFormat="1" ht="15" customHeight="1" x14ac:dyDescent="0.25">
      <c r="I152" s="64">
        <f>SUBTOTAL(9,I6:I151)</f>
        <v>556324.80877</v>
      </c>
      <c r="J152" s="64">
        <f>SUBTOTAL(9,J6:J151)</f>
        <v>276658.43784333335</v>
      </c>
      <c r="K152" s="64">
        <f t="shared" ref="K152:M152" si="0">SUBTOTAL(9,K6:K151)</f>
        <v>314580.44235188887</v>
      </c>
      <c r="L152" s="64">
        <f t="shared" si="0"/>
        <v>618.96388999999999</v>
      </c>
      <c r="M152" s="64">
        <f t="shared" si="0"/>
        <v>-6510.1031089988464</v>
      </c>
      <c r="N152" s="64">
        <f>SUBTOTAL(9,N6:N151)</f>
        <v>41763369.772364169</v>
      </c>
      <c r="O152" s="64"/>
      <c r="P152" s="64"/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4" t="s">
        <v>142</v>
      </c>
      <c r="B1" s="124"/>
    </row>
    <row r="2" spans="1:2" s="2" customFormat="1" x14ac:dyDescent="0.25">
      <c r="A2" s="124" t="s">
        <v>143</v>
      </c>
      <c r="B2" s="124"/>
    </row>
    <row r="3" spans="1:2" s="2" customFormat="1" x14ac:dyDescent="0.25">
      <c r="A3" s="124" t="s">
        <v>19</v>
      </c>
      <c r="B3" s="124"/>
    </row>
    <row r="5" spans="1:2" ht="20.100000000000001" customHeight="1" x14ac:dyDescent="0.25">
      <c r="A5" s="55" t="s">
        <v>144</v>
      </c>
      <c r="B5" s="55" t="s">
        <v>145</v>
      </c>
    </row>
    <row r="6" spans="1:2" ht="20.100000000000001" customHeight="1" x14ac:dyDescent="0.25">
      <c r="A6" s="32" t="s">
        <v>146</v>
      </c>
      <c r="B6" s="54">
        <v>490200</v>
      </c>
    </row>
    <row r="7" spans="1:2" ht="20.100000000000001" customHeight="1" x14ac:dyDescent="0.25">
      <c r="A7" s="32" t="s">
        <v>147</v>
      </c>
      <c r="B7" s="82">
        <v>720653.28558666643</v>
      </c>
    </row>
    <row r="8" spans="1:2" ht="20.100000000000001" customHeight="1" x14ac:dyDescent="0.25">
      <c r="A8" s="32" t="s">
        <v>148</v>
      </c>
      <c r="B8" s="54">
        <v>7400</v>
      </c>
    </row>
    <row r="9" spans="1:2" ht="20.100000000000001" customHeight="1" x14ac:dyDescent="0.25">
      <c r="A9" s="32" t="s">
        <v>149</v>
      </c>
      <c r="B9" s="10">
        <v>185000</v>
      </c>
    </row>
    <row r="10" spans="1:2" ht="20.100000000000001" customHeight="1" x14ac:dyDescent="0.25">
      <c r="A10" s="32" t="s">
        <v>150</v>
      </c>
      <c r="B10" s="10">
        <v>3016497</v>
      </c>
    </row>
    <row r="11" spans="1:2" ht="20.100000000000001" customHeight="1" x14ac:dyDescent="0.25">
      <c r="A11" s="32" t="s">
        <v>151</v>
      </c>
      <c r="B11" s="10">
        <v>2466363.7825609995</v>
      </c>
    </row>
    <row r="12" spans="1:2" ht="20.100000000000001" customHeight="1" x14ac:dyDescent="0.25">
      <c r="A12" s="47" t="s">
        <v>152</v>
      </c>
      <c r="B12" s="35">
        <f>SUM(B6:B11)</f>
        <v>6886114.0681476658</v>
      </c>
    </row>
    <row r="14" spans="1:2" x14ac:dyDescent="0.25">
      <c r="A14" s="101" t="s">
        <v>153</v>
      </c>
    </row>
    <row r="15" spans="1:2" x14ac:dyDescent="0.25">
      <c r="A15" s="34" t="s">
        <v>154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opLeftCell="B1" zoomScale="70" zoomScaleNormal="70" workbookViewId="0">
      <pane ySplit="4" topLeftCell="A5" activePane="bottomLeft" state="frozen"/>
      <selection activeCell="A14" sqref="A14"/>
      <selection pane="bottomLeft" activeCell="N20" sqref="N20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0" t="s">
        <v>127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18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76" customFormat="1" ht="49.5" customHeight="1" x14ac:dyDescent="0.25">
      <c r="A4" s="7" t="s">
        <v>20</v>
      </c>
      <c r="B4" s="105" t="s">
        <v>21</v>
      </c>
      <c r="C4" s="11" t="s">
        <v>128</v>
      </c>
      <c r="D4" s="11" t="s">
        <v>129</v>
      </c>
      <c r="E4" s="11" t="s">
        <v>130</v>
      </c>
      <c r="F4" s="7" t="s">
        <v>131</v>
      </c>
      <c r="G4" s="7" t="s">
        <v>132</v>
      </c>
      <c r="H4" s="7" t="s">
        <v>133</v>
      </c>
      <c r="I4" s="105" t="s">
        <v>25</v>
      </c>
      <c r="J4" s="105" t="s">
        <v>134</v>
      </c>
      <c r="K4" s="40" t="s">
        <v>28</v>
      </c>
      <c r="L4" s="77" t="s">
        <v>29</v>
      </c>
      <c r="M4" s="40" t="s">
        <v>135</v>
      </c>
      <c r="N4" s="40" t="s">
        <v>33</v>
      </c>
    </row>
    <row r="5" spans="1:14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8781.3306699999976</v>
      </c>
      <c r="L5" s="15">
        <v>21513.236829999994</v>
      </c>
      <c r="M5" s="15">
        <v>9903.8179</v>
      </c>
      <c r="N5" s="15">
        <v>1484930.8670037994</v>
      </c>
    </row>
    <row r="6" spans="1:14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-2940.4404100000002</v>
      </c>
      <c r="L6" s="15">
        <v>2871.3729999999996</v>
      </c>
      <c r="M6" s="15">
        <v>1089.4500699999999</v>
      </c>
      <c r="N6" s="15">
        <v>289196.98065000004</v>
      </c>
    </row>
    <row r="7" spans="1:14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11721.771079999999</v>
      </c>
      <c r="L7" s="15">
        <v>18641.863829999998</v>
      </c>
      <c r="M7" s="15">
        <v>8814.3678299999992</v>
      </c>
      <c r="N7" s="15">
        <v>1338914.0534437997</v>
      </c>
    </row>
    <row r="8" spans="1:14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42556.064890000001</v>
      </c>
      <c r="L8" s="15">
        <v>25544.266450000003</v>
      </c>
      <c r="M8" s="15">
        <v>3275.6560399999998</v>
      </c>
      <c r="N8" s="15">
        <v>719005.3973699999</v>
      </c>
    </row>
    <row r="9" spans="1:14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350000</v>
      </c>
      <c r="L9" s="15">
        <v>0</v>
      </c>
      <c r="M9" s="15">
        <v>30393.888879999999</v>
      </c>
      <c r="N9" s="15">
        <v>12794576.467215694</v>
      </c>
    </row>
    <row r="10" spans="1:14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0</v>
      </c>
      <c r="M10" s="15">
        <v>6155.1174899999996</v>
      </c>
      <c r="N10" s="15">
        <v>4417980.9948136928</v>
      </c>
    </row>
    <row r="11" spans="1:14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350000</v>
      </c>
      <c r="L11" s="15">
        <v>0</v>
      </c>
      <c r="M11" s="15">
        <v>30201.876529999998</v>
      </c>
      <c r="N11" s="15">
        <v>12784069.991075695</v>
      </c>
    </row>
    <row r="12" spans="1:14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1283722.0696</v>
      </c>
    </row>
    <row r="13" spans="1:14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334799.72048000025</v>
      </c>
    </row>
    <row r="14" spans="1:14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499379.75491000025</v>
      </c>
    </row>
    <row r="15" spans="1:14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1111629.0335000004</v>
      </c>
    </row>
    <row r="16" spans="1:14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508087.79091999994</v>
      </c>
    </row>
    <row r="17" spans="1:16" x14ac:dyDescent="0.25">
      <c r="A17" s="12"/>
      <c r="B17" s="8"/>
      <c r="C17" s="86"/>
      <c r="D17" s="86"/>
      <c r="E17" s="86"/>
      <c r="F17" s="86"/>
      <c r="G17" s="86"/>
      <c r="H17" s="86"/>
      <c r="K17" s="15"/>
      <c r="L17" s="15"/>
      <c r="M17" s="15"/>
      <c r="N17" s="15"/>
    </row>
    <row r="18" spans="1:16" x14ac:dyDescent="0.25">
      <c r="A18" s="12"/>
      <c r="B18" s="8"/>
      <c r="C18" s="86"/>
      <c r="D18" s="86"/>
      <c r="E18" s="86"/>
      <c r="F18" s="86"/>
      <c r="G18" s="86"/>
      <c r="H18" s="86"/>
      <c r="K18" s="15"/>
      <c r="L18" s="15"/>
      <c r="M18" s="15"/>
      <c r="N18" s="15"/>
    </row>
    <row r="19" spans="1:16" x14ac:dyDescent="0.25">
      <c r="A19" s="12"/>
      <c r="B19" s="8"/>
      <c r="C19" s="86"/>
      <c r="D19" s="86"/>
      <c r="E19" s="86"/>
      <c r="F19" s="86"/>
      <c r="G19" s="86"/>
      <c r="H19" s="86"/>
      <c r="K19" s="15"/>
      <c r="L19" s="15"/>
      <c r="M19" s="15"/>
      <c r="N19" s="15"/>
    </row>
    <row r="20" spans="1:16" s="63" customFormat="1" ht="15" customHeight="1" x14ac:dyDescent="0.25">
      <c r="I20" s="64"/>
      <c r="J20" s="64"/>
      <c r="K20" s="64">
        <f>SUBTOTAL(9,K5:K19)</f>
        <v>760118.72623000003</v>
      </c>
      <c r="L20" s="64">
        <f>SUBTOTAL(9,L5:L19)</f>
        <v>68570.740109999984</v>
      </c>
      <c r="M20" s="64">
        <f>SUBTOTAL(9,M5:M19)</f>
        <v>89834.174739999988</v>
      </c>
      <c r="N20" s="64">
        <f>SUBTOTAL(9,N5:N19)</f>
        <v>37566293.120982684</v>
      </c>
      <c r="O20" s="64"/>
      <c r="P20" s="6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zoomScale="80" zoomScaleNormal="80" workbookViewId="0">
      <pane ySplit="5" topLeftCell="A6" activePane="bottomLeft" state="frozen"/>
      <selection pane="bottomLeft" activeCell="G13" sqref="G13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1" t="s">
        <v>10</v>
      </c>
      <c r="B1" s="121"/>
      <c r="C1" s="121"/>
      <c r="D1" s="121"/>
      <c r="E1" s="121"/>
      <c r="F1" s="121"/>
      <c r="G1" s="121"/>
    </row>
    <row r="2" spans="1:7" ht="15" customHeight="1" x14ac:dyDescent="0.25">
      <c r="A2" s="121" t="s">
        <v>18</v>
      </c>
      <c r="B2" s="121"/>
      <c r="C2" s="121"/>
      <c r="D2" s="121"/>
      <c r="E2" s="121"/>
      <c r="F2" s="121"/>
      <c r="G2" s="121"/>
    </row>
    <row r="3" spans="1:7" ht="15" customHeight="1" x14ac:dyDescent="0.25">
      <c r="A3" s="121" t="s">
        <v>11</v>
      </c>
      <c r="B3" s="121"/>
      <c r="C3" s="121"/>
      <c r="D3" s="121"/>
      <c r="E3" s="121"/>
      <c r="F3" s="121"/>
      <c r="G3" s="121"/>
    </row>
    <row r="4" spans="1:7" ht="12" customHeight="1" x14ac:dyDescent="0.25"/>
    <row r="5" spans="1:7" ht="32.25" customHeight="1" x14ac:dyDescent="0.25">
      <c r="A5" s="70" t="s">
        <v>20</v>
      </c>
      <c r="B5" s="70" t="s">
        <v>21</v>
      </c>
      <c r="C5" s="70" t="s">
        <v>136</v>
      </c>
      <c r="D5" s="70" t="s">
        <v>137</v>
      </c>
      <c r="E5" s="70" t="s">
        <v>138</v>
      </c>
      <c r="F5" s="70" t="s">
        <v>139</v>
      </c>
      <c r="G5" s="70" t="s">
        <v>140</v>
      </c>
    </row>
    <row r="6" spans="1:7" ht="15" customHeight="1" x14ac:dyDescent="0.25">
      <c r="A6" s="14">
        <v>2020</v>
      </c>
      <c r="B6" s="71" t="s">
        <v>141</v>
      </c>
      <c r="C6" s="79">
        <v>109667.45699999999</v>
      </c>
      <c r="D6" s="72">
        <v>41763.36977236416</v>
      </c>
      <c r="E6" s="72">
        <v>16790.322592109496</v>
      </c>
      <c r="F6" s="72">
        <f>+E6+D6</f>
        <v>58553.692364473653</v>
      </c>
      <c r="G6" s="73">
        <f>+F6/C6</f>
        <v>0.53392039868740326</v>
      </c>
    </row>
    <row r="7" spans="1:7" ht="12" customHeight="1" x14ac:dyDescent="0.25">
      <c r="A7" s="14"/>
      <c r="B7" s="71"/>
      <c r="C7" s="79"/>
      <c r="D7" s="72"/>
      <c r="E7" s="72"/>
      <c r="F7" s="72"/>
      <c r="G7" s="73"/>
    </row>
    <row r="8" spans="1:7" ht="27.75" customHeight="1" x14ac:dyDescent="0.25">
      <c r="A8" s="121" t="s">
        <v>12</v>
      </c>
      <c r="B8" s="121"/>
      <c r="C8" s="121"/>
      <c r="D8" s="121"/>
      <c r="E8" s="121"/>
      <c r="F8" s="121"/>
      <c r="G8" s="121"/>
    </row>
    <row r="9" spans="1:7" ht="15" customHeight="1" x14ac:dyDescent="0.25">
      <c r="A9" s="121" t="s">
        <v>18</v>
      </c>
      <c r="B9" s="121"/>
      <c r="C9" s="121"/>
      <c r="D9" s="121"/>
      <c r="E9" s="121"/>
      <c r="F9" s="121"/>
      <c r="G9" s="121"/>
    </row>
    <row r="10" spans="1:7" ht="15" customHeight="1" x14ac:dyDescent="0.25">
      <c r="A10" s="121" t="s">
        <v>11</v>
      </c>
      <c r="B10" s="121"/>
      <c r="C10" s="121"/>
      <c r="D10" s="121"/>
      <c r="E10" s="121"/>
      <c r="F10" s="121"/>
      <c r="G10" s="121"/>
    </row>
    <row r="12" spans="1:7" ht="35.25" customHeight="1" x14ac:dyDescent="0.25">
      <c r="A12" s="70" t="s">
        <v>20</v>
      </c>
      <c r="B12" s="70" t="s">
        <v>21</v>
      </c>
      <c r="C12" s="70" t="s">
        <v>136</v>
      </c>
      <c r="D12" s="70" t="s">
        <v>137</v>
      </c>
      <c r="E12" s="70" t="s">
        <v>138</v>
      </c>
      <c r="F12" s="70" t="s">
        <v>139</v>
      </c>
      <c r="G12" s="70" t="s">
        <v>140</v>
      </c>
    </row>
    <row r="13" spans="1:7" ht="15" customHeight="1" x14ac:dyDescent="0.25">
      <c r="A13" s="14">
        <v>2020</v>
      </c>
      <c r="B13" s="71" t="s">
        <v>141</v>
      </c>
      <c r="C13" s="79">
        <v>109667.45699999999</v>
      </c>
      <c r="D13" s="72">
        <v>41763.36977236416</v>
      </c>
      <c r="E13" s="72">
        <v>1053.80511785</v>
      </c>
      <c r="F13" s="72">
        <f t="shared" ref="F13" si="0">+E13+D13</f>
        <v>42817.174890214163</v>
      </c>
      <c r="G13" s="73">
        <f t="shared" ref="G13" si="1">+F13/C13</f>
        <v>0.39042735248446736</v>
      </c>
    </row>
    <row r="14" spans="1:7" x14ac:dyDescent="0.25">
      <c r="A14" s="14"/>
      <c r="B14" s="71"/>
      <c r="C14" s="79"/>
      <c r="D14" s="72"/>
      <c r="E14" s="72"/>
      <c r="F14" s="72"/>
      <c r="G14" s="73"/>
    </row>
    <row r="15" spans="1:7" x14ac:dyDescent="0.25">
      <c r="A15" s="43" t="s">
        <v>9</v>
      </c>
    </row>
    <row r="16" spans="1:7" ht="12.75" customHeight="1" x14ac:dyDescent="0.25">
      <c r="A16" s="36" t="s">
        <v>13</v>
      </c>
    </row>
    <row r="17" spans="1:1" x14ac:dyDescent="0.25">
      <c r="A17" s="36" t="s">
        <v>16</v>
      </c>
    </row>
    <row r="18" spans="1:1" x14ac:dyDescent="0.25">
      <c r="A18" s="36" t="s">
        <v>14</v>
      </c>
    </row>
    <row r="19" spans="1:1" x14ac:dyDescent="0.25">
      <c r="A19" s="36" t="s">
        <v>15</v>
      </c>
    </row>
  </sheetData>
  <mergeCells count="6">
    <mergeCell ref="A10:G10"/>
    <mergeCell ref="A1:G1"/>
    <mergeCell ref="A2:G2"/>
    <mergeCell ref="A3:G3"/>
    <mergeCell ref="A8:G8"/>
    <mergeCell ref="A9:G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3" activePane="bottomLeft" state="frozen"/>
      <selection sqref="A1:XFD1048576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2" t="s">
        <v>286</v>
      </c>
      <c r="B1" s="122"/>
      <c r="C1" s="122"/>
      <c r="D1" s="122"/>
      <c r="E1" s="122"/>
    </row>
    <row r="2" spans="1:5" x14ac:dyDescent="0.25">
      <c r="A2" s="122" t="s">
        <v>166</v>
      </c>
      <c r="B2" s="122"/>
      <c r="C2" s="122"/>
      <c r="D2" s="122"/>
      <c r="E2" s="122"/>
    </row>
    <row r="3" spans="1:5" x14ac:dyDescent="0.25">
      <c r="A3" s="122" t="s">
        <v>262</v>
      </c>
      <c r="B3" s="122"/>
      <c r="C3" s="122"/>
      <c r="D3" s="122"/>
      <c r="E3" s="122"/>
    </row>
    <row r="4" spans="1:5" x14ac:dyDescent="0.25">
      <c r="E4" s="113"/>
    </row>
    <row r="5" spans="1:5" ht="30" customHeight="1" x14ac:dyDescent="0.25">
      <c r="A5" s="112" t="s">
        <v>287</v>
      </c>
      <c r="B5" s="112" t="s">
        <v>288</v>
      </c>
      <c r="C5" s="112" t="s">
        <v>289</v>
      </c>
      <c r="D5" s="112" t="s">
        <v>152</v>
      </c>
      <c r="E5" s="112" t="s">
        <v>263</v>
      </c>
    </row>
    <row r="6" spans="1:5" ht="18" customHeight="1" x14ac:dyDescent="0.25">
      <c r="A6" s="2" t="s">
        <v>290</v>
      </c>
      <c r="B6" s="114">
        <v>20100.369092000001</v>
      </c>
      <c r="C6" s="17">
        <v>441.07399699999996</v>
      </c>
      <c r="D6" s="17">
        <v>20541.443089</v>
      </c>
      <c r="E6" s="115">
        <v>4.9185310478927805E-4</v>
      </c>
    </row>
    <row r="7" spans="1:5" ht="18" customHeight="1" x14ac:dyDescent="0.25">
      <c r="A7" s="2" t="s">
        <v>291</v>
      </c>
      <c r="B7" s="114">
        <v>-9.5E-4</v>
      </c>
      <c r="C7" s="17">
        <v>0</v>
      </c>
      <c r="D7" s="17">
        <v>-9.5E-4</v>
      </c>
      <c r="E7" s="115">
        <v>-2.2747206587449223E-11</v>
      </c>
    </row>
    <row r="8" spans="1:5" ht="18" customHeight="1" x14ac:dyDescent="0.25">
      <c r="A8" s="2" t="s">
        <v>292</v>
      </c>
      <c r="B8" s="114">
        <v>21038.997188000001</v>
      </c>
      <c r="C8" s="17">
        <v>0</v>
      </c>
      <c r="D8" s="17">
        <v>21038.997188000001</v>
      </c>
      <c r="E8" s="115">
        <v>5.0376675308231504E-4</v>
      </c>
    </row>
    <row r="9" spans="1:5" ht="18" customHeight="1" x14ac:dyDescent="0.25">
      <c r="A9" s="37" t="s">
        <v>293</v>
      </c>
      <c r="B9" s="114">
        <v>4668.7501220000004</v>
      </c>
      <c r="C9" s="17">
        <v>0</v>
      </c>
      <c r="D9" s="17">
        <v>4668.7501220000004</v>
      </c>
      <c r="E9" s="115">
        <v>1.1179055108453976E-4</v>
      </c>
    </row>
    <row r="10" spans="1:5" ht="18" customHeight="1" x14ac:dyDescent="0.25">
      <c r="A10" s="2" t="s">
        <v>294</v>
      </c>
      <c r="B10" s="114">
        <v>97532.251201000006</v>
      </c>
      <c r="C10" s="17">
        <v>0</v>
      </c>
      <c r="D10" s="17">
        <v>97532.251201000006</v>
      </c>
      <c r="E10" s="115">
        <v>2.3353539652717259E-3</v>
      </c>
    </row>
    <row r="11" spans="1:5" ht="18" customHeight="1" x14ac:dyDescent="0.25">
      <c r="A11" s="37" t="s">
        <v>295</v>
      </c>
      <c r="B11" s="114">
        <v>0</v>
      </c>
      <c r="C11" s="17">
        <v>413.02881500000001</v>
      </c>
      <c r="D11" s="17">
        <v>413.02881500000001</v>
      </c>
      <c r="E11" s="115">
        <v>9.8897387172361546E-6</v>
      </c>
    </row>
    <row r="12" spans="1:5" ht="18" customHeight="1" x14ac:dyDescent="0.25">
      <c r="A12" s="2" t="s">
        <v>296</v>
      </c>
      <c r="B12" s="114">
        <v>0</v>
      </c>
      <c r="C12" s="17">
        <v>0</v>
      </c>
      <c r="D12" s="17">
        <v>0</v>
      </c>
      <c r="E12" s="115">
        <v>0</v>
      </c>
    </row>
    <row r="13" spans="1:5" ht="18" customHeight="1" x14ac:dyDescent="0.25">
      <c r="A13" s="2" t="s">
        <v>297</v>
      </c>
      <c r="B13" s="114">
        <v>541438.99462500005</v>
      </c>
      <c r="C13" s="17">
        <v>411.94683600000002</v>
      </c>
      <c r="D13" s="17">
        <v>541850.94146100001</v>
      </c>
      <c r="E13" s="115">
        <v>1.2974310847386551E-2</v>
      </c>
    </row>
    <row r="14" spans="1:5" ht="18" customHeight="1" x14ac:dyDescent="0.25">
      <c r="A14" s="2" t="s">
        <v>298</v>
      </c>
      <c r="B14" s="114">
        <v>832143.84704999998</v>
      </c>
      <c r="C14" s="17">
        <v>4890.4524199999996</v>
      </c>
      <c r="D14" s="10">
        <v>837034.29946999997</v>
      </c>
      <c r="E14" s="115">
        <v>2.0042307506131504E-2</v>
      </c>
    </row>
    <row r="15" spans="1:5" ht="18" customHeight="1" x14ac:dyDescent="0.25">
      <c r="A15" s="2" t="s">
        <v>299</v>
      </c>
      <c r="B15" s="114">
        <v>548559.48731300002</v>
      </c>
      <c r="C15" s="17">
        <v>1978.0900220000001</v>
      </c>
      <c r="D15" s="10">
        <v>550537.57733500004</v>
      </c>
      <c r="E15" s="115">
        <v>1.3182307374518998E-2</v>
      </c>
    </row>
    <row r="16" spans="1:5" ht="18" customHeight="1" x14ac:dyDescent="0.25">
      <c r="A16" s="2" t="s">
        <v>300</v>
      </c>
      <c r="B16" s="114">
        <v>0</v>
      </c>
      <c r="C16" s="17">
        <v>2838.0879399999999</v>
      </c>
      <c r="D16" s="10">
        <v>2838.0879399999999</v>
      </c>
      <c r="E16" s="115">
        <v>6.7956392299503359E-5</v>
      </c>
    </row>
    <row r="17" spans="1:5" ht="18" customHeight="1" x14ac:dyDescent="0.25">
      <c r="A17" s="2" t="s">
        <v>301</v>
      </c>
      <c r="B17" s="114">
        <v>11626.591772</v>
      </c>
      <c r="C17" s="17">
        <v>4592.0526610000006</v>
      </c>
      <c r="D17" s="10">
        <v>16218.644433000001</v>
      </c>
      <c r="E17" s="115">
        <v>3.8834616366929928E-4</v>
      </c>
    </row>
    <row r="18" spans="1:5" ht="18" customHeight="1" x14ac:dyDescent="0.25">
      <c r="A18" s="37" t="s">
        <v>302</v>
      </c>
      <c r="B18" s="114">
        <v>87926.785599999988</v>
      </c>
      <c r="C18" s="17">
        <v>3415.8514359999999</v>
      </c>
      <c r="D18" s="10">
        <v>91342.637035999986</v>
      </c>
      <c r="E18" s="115">
        <v>2.1871471946318761E-3</v>
      </c>
    </row>
    <row r="19" spans="1:5" ht="18" customHeight="1" x14ac:dyDescent="0.25">
      <c r="A19" s="2" t="s">
        <v>303</v>
      </c>
      <c r="B19" s="114">
        <v>433037.21161</v>
      </c>
      <c r="C19" s="17">
        <v>0</v>
      </c>
      <c r="D19" s="10">
        <v>433037.21161</v>
      </c>
      <c r="E19" s="115">
        <v>1.0368828328995406E-2</v>
      </c>
    </row>
    <row r="20" spans="1:5" ht="18" customHeight="1" x14ac:dyDescent="0.25">
      <c r="A20" s="15" t="s">
        <v>304</v>
      </c>
      <c r="B20" s="114">
        <v>5.7000000000000003E-5</v>
      </c>
      <c r="C20" s="17">
        <v>0</v>
      </c>
      <c r="D20" s="10">
        <v>5.7000000000000003E-5</v>
      </c>
      <c r="E20" s="115">
        <v>1.3648323952469535E-12</v>
      </c>
    </row>
    <row r="21" spans="1:5" ht="18" customHeight="1" x14ac:dyDescent="0.25">
      <c r="A21" s="2" t="s">
        <v>305</v>
      </c>
      <c r="B21" s="114">
        <v>75928.532816999999</v>
      </c>
      <c r="C21" s="17">
        <v>0</v>
      </c>
      <c r="D21" s="10">
        <v>75928.532816999999</v>
      </c>
      <c r="E21" s="115">
        <v>1.8180652861791756E-3</v>
      </c>
    </row>
    <row r="22" spans="1:5" ht="18" customHeight="1" x14ac:dyDescent="0.25">
      <c r="A22" s="2" t="s">
        <v>306</v>
      </c>
      <c r="B22" s="114">
        <v>6057504.9643820003</v>
      </c>
      <c r="C22" s="17">
        <v>0</v>
      </c>
      <c r="D22" s="10">
        <v>6057504.9643820003</v>
      </c>
      <c r="E22" s="115">
        <v>0.14504349139925959</v>
      </c>
    </row>
    <row r="23" spans="1:5" ht="18" customHeight="1" x14ac:dyDescent="0.25">
      <c r="A23" s="2" t="s">
        <v>307</v>
      </c>
      <c r="B23" s="114">
        <v>674052.60405000008</v>
      </c>
      <c r="C23" s="17">
        <v>1272.6203640000001</v>
      </c>
      <c r="D23" s="10">
        <v>675325.22441400005</v>
      </c>
      <c r="E23" s="115">
        <v>1.6170276203642912E-2</v>
      </c>
    </row>
    <row r="24" spans="1:5" ht="18" customHeight="1" x14ac:dyDescent="0.25">
      <c r="A24" s="2" t="s">
        <v>308</v>
      </c>
      <c r="B24" s="114">
        <v>112328.33946999999</v>
      </c>
      <c r="C24" s="17">
        <v>0</v>
      </c>
      <c r="D24" s="10">
        <v>112328.33946999999</v>
      </c>
      <c r="E24" s="115">
        <v>2.6896378353149647E-3</v>
      </c>
    </row>
    <row r="25" spans="1:5" ht="18" customHeight="1" x14ac:dyDescent="0.25">
      <c r="A25" s="18" t="s">
        <v>309</v>
      </c>
      <c r="B25" s="102">
        <f>SUM(B6:B24)</f>
        <v>9517887.7253989987</v>
      </c>
      <c r="C25" s="102">
        <f>SUM(C6:C24)</f>
        <v>20253.204491</v>
      </c>
      <c r="D25" s="102">
        <f>SUM(D6:D24)</f>
        <v>9538140.9298899993</v>
      </c>
      <c r="E25" s="100">
        <f t="shared" ref="E25" si="0">+D25/$D$32</f>
        <v>0.22838532862359248</v>
      </c>
    </row>
    <row r="26" spans="1:5" ht="18" customHeight="1" x14ac:dyDescent="0.25">
      <c r="A26" s="116" t="s">
        <v>62</v>
      </c>
      <c r="B26" s="19">
        <v>11972844.874123</v>
      </c>
      <c r="C26" s="19">
        <v>0</v>
      </c>
      <c r="D26" s="19">
        <v>11972844.874123</v>
      </c>
      <c r="E26" s="20">
        <v>0.28668292188542988</v>
      </c>
    </row>
    <row r="27" spans="1:5" ht="18" customHeight="1" x14ac:dyDescent="0.25">
      <c r="A27" s="116" t="s">
        <v>67</v>
      </c>
      <c r="B27" s="19">
        <v>18857467.7432</v>
      </c>
      <c r="C27" s="19">
        <v>0</v>
      </c>
      <c r="D27" s="19">
        <v>18857467.7432</v>
      </c>
      <c r="E27" s="20">
        <v>0.45153127839024243</v>
      </c>
    </row>
    <row r="28" spans="1:5" ht="18" customHeight="1" x14ac:dyDescent="0.25">
      <c r="A28" s="116" t="s">
        <v>124</v>
      </c>
      <c r="B28" s="19">
        <v>709970.71791450004</v>
      </c>
      <c r="C28" s="19">
        <v>0</v>
      </c>
      <c r="D28" s="19">
        <v>709970.71791450004</v>
      </c>
      <c r="E28" s="20">
        <v>1.6999842727832389E-2</v>
      </c>
    </row>
    <row r="29" spans="1:5" ht="18" customHeight="1" x14ac:dyDescent="0.25">
      <c r="A29" s="116" t="s">
        <v>115</v>
      </c>
      <c r="B29" s="19">
        <v>637028.84057</v>
      </c>
      <c r="C29" s="19">
        <v>0</v>
      </c>
      <c r="D29" s="19">
        <v>637028.84057</v>
      </c>
      <c r="E29" s="20">
        <v>1.5253291198535837E-2</v>
      </c>
    </row>
    <row r="30" spans="1:5" ht="18" customHeight="1" x14ac:dyDescent="0.25">
      <c r="A30" s="116" t="s">
        <v>117</v>
      </c>
      <c r="B30" s="19">
        <v>47916.666666666395</v>
      </c>
      <c r="C30" s="19">
        <v>0</v>
      </c>
      <c r="D30" s="19">
        <v>47916.666666666395</v>
      </c>
      <c r="E30" s="20">
        <v>1.1473371743669499E-3</v>
      </c>
    </row>
    <row r="31" spans="1:5" ht="18" customHeight="1" x14ac:dyDescent="0.25">
      <c r="A31" s="18" t="s">
        <v>310</v>
      </c>
      <c r="B31" s="29">
        <f>SUM(B26:B30)</f>
        <v>32225228.842474166</v>
      </c>
      <c r="C31" s="29">
        <f t="shared" ref="C31" si="1">SUM(C26:C30)</f>
        <v>0</v>
      </c>
      <c r="D31" s="29">
        <f>SUM(D26:D30)</f>
        <v>32225228.842474166</v>
      </c>
      <c r="E31" s="100">
        <f t="shared" ref="E31:E32" si="2">+D31/$D$32</f>
        <v>0.77161467137640738</v>
      </c>
    </row>
    <row r="32" spans="1:5" x14ac:dyDescent="0.25">
      <c r="A32" s="21" t="s">
        <v>311</v>
      </c>
      <c r="B32" s="112">
        <f>+B25+B31</f>
        <v>41743116.567873165</v>
      </c>
      <c r="C32" s="112">
        <f>+C25+C31</f>
        <v>20253.204491</v>
      </c>
      <c r="D32" s="112">
        <f>+D25+D31</f>
        <v>41763369.772364169</v>
      </c>
      <c r="E32" s="58">
        <f t="shared" si="2"/>
        <v>1</v>
      </c>
    </row>
    <row r="33" spans="1:5" x14ac:dyDescent="0.25">
      <c r="A33" s="119">
        <v>0</v>
      </c>
      <c r="D33" s="117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312</v>
      </c>
      <c r="B35" s="22"/>
      <c r="C35" s="22"/>
      <c r="D35" s="22"/>
      <c r="E35" s="22"/>
    </row>
    <row r="36" spans="1:5" s="28" customFormat="1" x14ac:dyDescent="0.2">
      <c r="A36" s="17" t="s">
        <v>313</v>
      </c>
      <c r="B36" s="22"/>
      <c r="C36" s="22"/>
      <c r="D36" s="22"/>
      <c r="E36" s="22"/>
    </row>
    <row r="37" spans="1:5" s="28" customFormat="1" x14ac:dyDescent="0.2">
      <c r="A37" s="17" t="s">
        <v>314</v>
      </c>
      <c r="B37" s="22"/>
      <c r="C37" s="22"/>
      <c r="D37" s="22"/>
      <c r="E37" s="22"/>
    </row>
    <row r="38" spans="1:5" s="28" customFormat="1" x14ac:dyDescent="0.2">
      <c r="A38" s="17" t="s">
        <v>15</v>
      </c>
      <c r="B38" s="22"/>
      <c r="C38" s="22"/>
      <c r="D38" s="22"/>
      <c r="E38" s="22"/>
    </row>
    <row r="39" spans="1:5" s="28" customFormat="1" ht="11.25" x14ac:dyDescent="0.2">
      <c r="A39" s="118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4" activePane="bottomLeft" state="frozen"/>
      <selection sqref="A1:XFD1048576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3" t="s">
        <v>261</v>
      </c>
      <c r="B1" s="123"/>
      <c r="C1" s="123"/>
      <c r="D1" s="25"/>
    </row>
    <row r="2" spans="1:8" ht="15.75" customHeight="1" x14ac:dyDescent="0.25">
      <c r="A2" s="123" t="s">
        <v>166</v>
      </c>
      <c r="B2" s="123"/>
      <c r="C2" s="123"/>
      <c r="D2" s="25"/>
    </row>
    <row r="3" spans="1:8" ht="15.75" customHeight="1" x14ac:dyDescent="0.25">
      <c r="A3" s="123" t="s">
        <v>262</v>
      </c>
      <c r="B3" s="123"/>
      <c r="C3" s="123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144</v>
      </c>
      <c r="B5" s="83" t="s">
        <v>152</v>
      </c>
      <c r="C5" s="106" t="s">
        <v>263</v>
      </c>
      <c r="D5" s="25"/>
    </row>
    <row r="6" spans="1:8" ht="20.100000000000001" customHeight="1" x14ac:dyDescent="0.25">
      <c r="A6" s="16" t="s">
        <v>264</v>
      </c>
      <c r="B6" s="36">
        <v>39373312.743492171</v>
      </c>
      <c r="C6" s="90">
        <v>0.67243091175888303</v>
      </c>
      <c r="D6" s="25"/>
      <c r="E6" s="25"/>
      <c r="F6" s="25"/>
      <c r="H6" s="25"/>
    </row>
    <row r="7" spans="1:8" ht="20.100000000000001" customHeight="1" x14ac:dyDescent="0.25">
      <c r="A7" s="16" t="s">
        <v>265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266</v>
      </c>
      <c r="B8" s="36">
        <v>197869.97792599999</v>
      </c>
      <c r="C8" s="90">
        <v>3.3792912100971762E-3</v>
      </c>
      <c r="D8" s="25"/>
      <c r="E8" s="25"/>
      <c r="F8" s="25"/>
    </row>
    <row r="9" spans="1:8" ht="20.100000000000001" customHeight="1" x14ac:dyDescent="0.25">
      <c r="A9" s="16" t="s">
        <v>267</v>
      </c>
      <c r="B9" s="36">
        <v>27131.330469999997</v>
      </c>
      <c r="C9" s="90">
        <v>4.6335814829777351E-4</v>
      </c>
      <c r="D9" s="25"/>
      <c r="E9" s="25"/>
      <c r="F9" s="25"/>
    </row>
    <row r="10" spans="1:8" ht="20.100000000000001" customHeight="1" x14ac:dyDescent="0.25">
      <c r="A10" s="16" t="s">
        <v>268</v>
      </c>
      <c r="B10" s="36">
        <v>1419327.4301819999</v>
      </c>
      <c r="C10" s="90">
        <v>2.4239759661051706E-2</v>
      </c>
      <c r="D10" s="25"/>
      <c r="E10" s="25"/>
      <c r="F10" s="25"/>
    </row>
    <row r="11" spans="1:8" ht="20.100000000000001" customHeight="1" x14ac:dyDescent="0.25">
      <c r="A11" s="16" t="s">
        <v>269</v>
      </c>
      <c r="B11" s="36">
        <v>1559.0130830000001</v>
      </c>
      <c r="C11" s="90">
        <v>2.6625359051582228E-5</v>
      </c>
      <c r="D11" s="25"/>
      <c r="E11" s="25"/>
      <c r="F11" s="25"/>
    </row>
    <row r="12" spans="1:8" ht="20.100000000000001" customHeight="1" x14ac:dyDescent="0.25">
      <c r="A12" s="16" t="s">
        <v>270</v>
      </c>
      <c r="B12" s="36">
        <v>771.55805599999997</v>
      </c>
      <c r="C12" s="90">
        <v>1.3176932569808837E-5</v>
      </c>
      <c r="D12" s="25"/>
      <c r="E12" s="25"/>
      <c r="F12" s="25"/>
    </row>
    <row r="13" spans="1:8" ht="20.100000000000001" customHeight="1" x14ac:dyDescent="0.25">
      <c r="A13" s="16" t="s">
        <v>271</v>
      </c>
      <c r="B13" s="36">
        <v>75928.532816999999</v>
      </c>
      <c r="C13" s="90">
        <v>1.2967334723210076E-3</v>
      </c>
      <c r="D13" s="25"/>
      <c r="E13" s="25"/>
      <c r="F13" s="25"/>
    </row>
    <row r="14" spans="1:8" ht="20.100000000000001" customHeight="1" x14ac:dyDescent="0.25">
      <c r="A14" s="16" t="s">
        <v>272</v>
      </c>
      <c r="B14" s="36">
        <v>568926.63628199999</v>
      </c>
      <c r="C14" s="90">
        <v>9.7163238270381973E-3</v>
      </c>
      <c r="D14" s="25"/>
      <c r="E14" s="25"/>
      <c r="F14" s="25"/>
    </row>
    <row r="15" spans="1:8" ht="20.100000000000001" customHeight="1" x14ac:dyDescent="0.25">
      <c r="A15" s="16" t="s">
        <v>273</v>
      </c>
      <c r="B15" s="36">
        <v>98542.55</v>
      </c>
      <c r="C15" s="90">
        <v>1.6829433981141865E-3</v>
      </c>
      <c r="D15" s="25"/>
      <c r="E15" s="25"/>
      <c r="F15" s="25"/>
    </row>
    <row r="16" spans="1:8" ht="20.100000000000001" customHeight="1" x14ac:dyDescent="0.25">
      <c r="A16" s="16" t="s">
        <v>274</v>
      </c>
      <c r="B16" s="36">
        <v>-8.7000000000000001E-5</v>
      </c>
      <c r="C16" s="90">
        <v>-1.4858157784219529E-12</v>
      </c>
      <c r="D16" s="36"/>
      <c r="E16" s="25"/>
      <c r="F16" s="25"/>
    </row>
    <row r="17" spans="1:7" ht="20.100000000000001" customHeight="1" x14ac:dyDescent="0.25">
      <c r="A17" s="16" t="s">
        <v>275</v>
      </c>
      <c r="B17" s="36">
        <v>1.4300000000000001E-4</v>
      </c>
      <c r="C17" s="90">
        <v>2.4422029461418308E-12</v>
      </c>
      <c r="E17" s="25"/>
      <c r="F17" s="25"/>
    </row>
    <row r="18" spans="1:7" ht="20.100000000000001" customHeight="1" x14ac:dyDescent="0.25">
      <c r="A18" s="50" t="s">
        <v>276</v>
      </c>
      <c r="B18" s="51">
        <f>SUM(B6:B17)</f>
        <v>41763369.772364169</v>
      </c>
      <c r="C18" s="52">
        <f t="shared" ref="C18" si="0">+B18/$B$23</f>
        <v>0.71324912376838079</v>
      </c>
      <c r="D18" s="25"/>
      <c r="E18" s="25"/>
      <c r="F18" s="25"/>
      <c r="G18" s="25"/>
    </row>
    <row r="19" spans="1:7" ht="20.100000000000001" customHeight="1" x14ac:dyDescent="0.25">
      <c r="A19" s="16" t="s">
        <v>277</v>
      </c>
      <c r="B19" s="36">
        <v>16790322.592109494</v>
      </c>
      <c r="C19" s="90">
        <v>0.28675087623161921</v>
      </c>
      <c r="D19" s="25"/>
      <c r="E19" s="25"/>
      <c r="F19" s="25"/>
    </row>
    <row r="20" spans="1:7" ht="20.100000000000001" customHeight="1" x14ac:dyDescent="0.25">
      <c r="A20" s="16" t="s">
        <v>278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279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280</v>
      </c>
      <c r="B22" s="51">
        <f>SUM(B19:B21)</f>
        <v>16790322.592109494</v>
      </c>
      <c r="C22" s="52">
        <f t="shared" ref="C22:C23" si="1">+B22/$B$23</f>
        <v>0.28675087623161921</v>
      </c>
      <c r="D22" s="25"/>
      <c r="E22" s="25"/>
    </row>
    <row r="23" spans="1:7" ht="20.100000000000001" customHeight="1" x14ac:dyDescent="0.25">
      <c r="A23" s="56" t="s">
        <v>281</v>
      </c>
      <c r="B23" s="27">
        <f>+B18+B22</f>
        <v>58553692.364473663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153</v>
      </c>
      <c r="B25" s="91"/>
      <c r="C25" s="1"/>
      <c r="D25" s="25"/>
    </row>
    <row r="26" spans="1:7" x14ac:dyDescent="0.25">
      <c r="A26" s="89" t="s">
        <v>282</v>
      </c>
      <c r="B26" s="39"/>
      <c r="C26" s="39"/>
      <c r="D26" s="25"/>
    </row>
    <row r="27" spans="1:7" x14ac:dyDescent="0.25">
      <c r="A27" s="17" t="s">
        <v>283</v>
      </c>
      <c r="B27" s="1"/>
      <c r="C27" s="1"/>
      <c r="D27" s="25"/>
    </row>
    <row r="28" spans="1:7" x14ac:dyDescent="0.25">
      <c r="A28" s="17" t="s">
        <v>284</v>
      </c>
      <c r="B28" s="1"/>
      <c r="C28" s="1"/>
      <c r="D28" s="25"/>
    </row>
    <row r="29" spans="1:7" x14ac:dyDescent="0.25">
      <c r="A29" s="17" t="s">
        <v>285</v>
      </c>
      <c r="B29" s="1"/>
      <c r="C29" s="1"/>
      <c r="D29" s="25"/>
    </row>
    <row r="30" spans="1:7" x14ac:dyDescent="0.25">
      <c r="A30" s="17" t="s">
        <v>196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showGridLines="0" zoomScale="70" zoomScaleNormal="70" workbookViewId="0">
      <pane xSplit="2" ySplit="6" topLeftCell="C34" activePane="bottomRight" state="frozen"/>
      <selection sqref="A1:XFD1048576"/>
      <selection pane="topRight" sqref="A1:XFD1048576"/>
      <selection pane="bottomLeft" sqref="A1:XFD1048576"/>
      <selection pane="bottomRight" activeCell="B52" sqref="B52"/>
    </sheetView>
  </sheetViews>
  <sheetFormatPr baseColWidth="10" defaultColWidth="42.5703125" defaultRowHeight="15" x14ac:dyDescent="0.25"/>
  <cols>
    <col min="1" max="1" width="45.5703125" style="2" customWidth="1"/>
    <col min="2" max="2" width="22.140625" style="2" customWidth="1"/>
    <col min="3" max="3" width="18.7109375" style="2" bestFit="1" customWidth="1"/>
    <col min="4" max="4" width="18.28515625" style="2" bestFit="1" customWidth="1"/>
    <col min="5" max="5" width="18.7109375" style="2" bestFit="1" customWidth="1"/>
    <col min="6" max="6" width="18.5703125" style="2" bestFit="1" customWidth="1"/>
    <col min="7" max="7" width="20.28515625" style="2" bestFit="1" customWidth="1"/>
    <col min="8" max="8" width="14.28515625" style="2" bestFit="1" customWidth="1"/>
    <col min="9" max="9" width="17.85546875" style="2" bestFit="1" customWidth="1"/>
    <col min="10" max="10" width="16.42578125" style="2" bestFit="1" customWidth="1"/>
    <col min="11" max="11" width="12.85546875" style="2" bestFit="1" customWidth="1"/>
    <col min="12" max="12" width="10.7109375" style="2" bestFit="1" customWidth="1"/>
    <col min="13" max="13" width="9.5703125" style="2" bestFit="1" customWidth="1"/>
    <col min="14" max="15" width="18.7109375" style="2" bestFit="1" customWidth="1"/>
    <col min="16" max="16" width="16.42578125" style="2" bestFit="1" customWidth="1"/>
    <col min="17" max="17" width="19.7109375" style="2" bestFit="1" customWidth="1"/>
    <col min="18" max="16384" width="42.5703125" style="2"/>
  </cols>
  <sheetData>
    <row r="1" spans="1:17" x14ac:dyDescent="0.25">
      <c r="A1" s="124" t="s">
        <v>197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x14ac:dyDescent="0.25">
      <c r="A2" s="124" t="s">
        <v>166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5">
      <c r="A3" s="124" t="s">
        <v>19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x14ac:dyDescent="0.25">
      <c r="A4" s="108"/>
      <c r="B4" s="109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x14ac:dyDescent="0.25">
      <c r="A5" s="125" t="s">
        <v>198</v>
      </c>
      <c r="B5" s="125" t="s">
        <v>199</v>
      </c>
      <c r="C5" s="125" t="s">
        <v>200</v>
      </c>
      <c r="D5" s="125"/>
      <c r="E5" s="125"/>
      <c r="F5" s="125"/>
      <c r="G5" s="125"/>
      <c r="H5" s="125" t="s">
        <v>201</v>
      </c>
      <c r="I5" s="125"/>
      <c r="J5" s="125"/>
      <c r="K5" s="125"/>
      <c r="L5" s="125"/>
      <c r="M5" s="125"/>
      <c r="N5" s="125"/>
      <c r="O5" s="125"/>
      <c r="P5" s="125"/>
      <c r="Q5" s="125"/>
    </row>
    <row r="6" spans="1:17" s="95" customFormat="1" x14ac:dyDescent="0.25">
      <c r="A6" s="125"/>
      <c r="B6" s="125"/>
      <c r="C6" s="107" t="s">
        <v>202</v>
      </c>
      <c r="D6" s="107" t="s">
        <v>203</v>
      </c>
      <c r="E6" s="107" t="s">
        <v>204</v>
      </c>
      <c r="F6" s="107" t="s">
        <v>205</v>
      </c>
      <c r="G6" s="107" t="s">
        <v>206</v>
      </c>
      <c r="H6" s="107" t="s">
        <v>207</v>
      </c>
      <c r="I6" s="107" t="s">
        <v>66</v>
      </c>
      <c r="J6" s="107" t="s">
        <v>71</v>
      </c>
      <c r="K6" s="107" t="s">
        <v>82</v>
      </c>
      <c r="L6" s="107" t="s">
        <v>208</v>
      </c>
      <c r="M6" s="107" t="s">
        <v>209</v>
      </c>
      <c r="N6" s="107" t="s">
        <v>210</v>
      </c>
      <c r="O6" s="107" t="s">
        <v>211</v>
      </c>
      <c r="P6" s="107" t="s">
        <v>212</v>
      </c>
      <c r="Q6" s="107" t="s">
        <v>206</v>
      </c>
    </row>
    <row r="7" spans="1:17" x14ac:dyDescent="0.25">
      <c r="A7" s="3" t="s">
        <v>213</v>
      </c>
      <c r="B7" s="46">
        <f>+G7+Q7</f>
        <v>41763369.772364169</v>
      </c>
      <c r="C7" s="3">
        <f t="shared" ref="C7:Q7" si="0">+C8+C14+C17+C35+C37+C40</f>
        <v>2276864.5853855005</v>
      </c>
      <c r="D7" s="3">
        <f t="shared" si="0"/>
        <v>849740.58355800004</v>
      </c>
      <c r="E7" s="3">
        <f t="shared" si="0"/>
        <v>10852774.177480666</v>
      </c>
      <c r="F7" s="3">
        <f t="shared" si="0"/>
        <v>12518663.410256</v>
      </c>
      <c r="G7" s="3">
        <f t="shared" si="0"/>
        <v>26498042.756680168</v>
      </c>
      <c r="H7" s="3">
        <f t="shared" si="0"/>
        <v>21422.170315000003</v>
      </c>
      <c r="I7" s="3">
        <f t="shared" si="0"/>
        <v>1392991.4674719998</v>
      </c>
      <c r="J7" s="3">
        <f t="shared" si="0"/>
        <v>482652.49007000006</v>
      </c>
      <c r="K7" s="3">
        <f t="shared" si="0"/>
        <v>1512.52673</v>
      </c>
      <c r="L7" s="3">
        <f t="shared" si="0"/>
        <v>0</v>
      </c>
      <c r="M7" s="3">
        <f t="shared" si="0"/>
        <v>0</v>
      </c>
      <c r="N7" s="3">
        <f t="shared" si="0"/>
        <v>6331159.900901</v>
      </c>
      <c r="O7" s="3">
        <f t="shared" si="0"/>
        <v>6562327.4396050004</v>
      </c>
      <c r="P7" s="3">
        <f t="shared" si="0"/>
        <v>473261.02059099998</v>
      </c>
      <c r="Q7" s="3">
        <f t="shared" si="0"/>
        <v>15265327.015683997</v>
      </c>
    </row>
    <row r="8" spans="1:17" s="110" customFormat="1" x14ac:dyDescent="0.25">
      <c r="A8" s="24" t="s">
        <v>214</v>
      </c>
      <c r="B8" s="46">
        <f>+G8+Q8</f>
        <v>11972844.874122998</v>
      </c>
      <c r="C8" s="24">
        <f>SUM(C9:C13)</f>
        <v>190488.27173700003</v>
      </c>
      <c r="D8" s="24">
        <f>SUM(D9:D13)</f>
        <v>143214.90888599999</v>
      </c>
      <c r="E8" s="24">
        <f>SUM(E9:E13)</f>
        <v>454590.789575</v>
      </c>
      <c r="F8" s="24">
        <f>SUM(F9:F13)</f>
        <v>2.1999999999999999E-5</v>
      </c>
      <c r="G8" s="24">
        <f>SUM(C8:F8)</f>
        <v>788293.97022000013</v>
      </c>
      <c r="H8" s="24">
        <f>SUM(H9:H13)</f>
        <v>21422.170315000003</v>
      </c>
      <c r="I8" s="24">
        <f t="shared" ref="I8:Q8" si="1">SUM(I9:I13)</f>
        <v>1392991.4674719998</v>
      </c>
      <c r="J8" s="24">
        <f t="shared" si="1"/>
        <v>0</v>
      </c>
      <c r="K8" s="24">
        <f t="shared" si="1"/>
        <v>1512.52673</v>
      </c>
      <c r="L8" s="24">
        <f t="shared" si="1"/>
        <v>0</v>
      </c>
      <c r="M8" s="24">
        <f t="shared" si="1"/>
        <v>0</v>
      </c>
      <c r="N8" s="24">
        <f t="shared" si="1"/>
        <v>5038346.8212909997</v>
      </c>
      <c r="O8" s="24">
        <f t="shared" si="1"/>
        <v>4706292.785077</v>
      </c>
      <c r="P8" s="24">
        <f t="shared" si="1"/>
        <v>23985.133018</v>
      </c>
      <c r="Q8" s="24">
        <f t="shared" si="1"/>
        <v>11184550.903902998</v>
      </c>
    </row>
    <row r="9" spans="1:17" s="93" customFormat="1" x14ac:dyDescent="0.25">
      <c r="A9" s="45" t="s">
        <v>215</v>
      </c>
      <c r="B9" s="93">
        <v>1253487.13946</v>
      </c>
      <c r="C9" s="93">
        <v>6140.8990200000007</v>
      </c>
      <c r="D9" s="93">
        <v>134594.275326</v>
      </c>
      <c r="E9" s="93">
        <v>0</v>
      </c>
      <c r="F9" s="93">
        <v>0</v>
      </c>
      <c r="G9" s="93">
        <v>140735.17434600001</v>
      </c>
      <c r="H9" s="93">
        <v>0</v>
      </c>
      <c r="I9" s="93">
        <v>0</v>
      </c>
      <c r="J9" s="93">
        <v>0</v>
      </c>
      <c r="K9" s="93">
        <v>1512.52673</v>
      </c>
      <c r="L9" s="93">
        <v>0</v>
      </c>
      <c r="M9" s="93">
        <v>0</v>
      </c>
      <c r="N9" s="93">
        <v>0</v>
      </c>
      <c r="O9" s="93">
        <v>1111239.438384</v>
      </c>
      <c r="P9" s="93">
        <v>0</v>
      </c>
      <c r="Q9" s="93">
        <v>1112751.965114</v>
      </c>
    </row>
    <row r="10" spans="1:17" s="53" customFormat="1" x14ac:dyDescent="0.25">
      <c r="A10" s="53" t="s">
        <v>216</v>
      </c>
      <c r="B10" s="93">
        <v>5444984.7875399999</v>
      </c>
      <c r="C10" s="93">
        <v>173970.00037400002</v>
      </c>
      <c r="D10" s="93">
        <v>8620.6335600000002</v>
      </c>
      <c r="E10" s="93">
        <v>454590.78951999999</v>
      </c>
      <c r="F10" s="93">
        <v>1.1E-5</v>
      </c>
      <c r="G10" s="93">
        <v>637181.423465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4792480.1546029998</v>
      </c>
      <c r="O10" s="93">
        <v>0</v>
      </c>
      <c r="P10" s="93">
        <v>15323.209471999999</v>
      </c>
      <c r="Q10" s="93">
        <v>4807803.3640749995</v>
      </c>
    </row>
    <row r="11" spans="1:17" s="93" customFormat="1" x14ac:dyDescent="0.25">
      <c r="A11" s="93" t="s">
        <v>217</v>
      </c>
      <c r="B11" s="93">
        <v>3595053.346599</v>
      </c>
      <c r="C11" s="93">
        <v>0</v>
      </c>
      <c r="D11" s="93">
        <v>0</v>
      </c>
      <c r="E11" s="93">
        <v>5.5000000000000002E-5</v>
      </c>
      <c r="F11" s="93">
        <v>1.1E-5</v>
      </c>
      <c r="G11" s="93">
        <v>6.6000000000000005E-5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3595053.3466929998</v>
      </c>
      <c r="P11" s="93">
        <v>-1.6000000000000001E-4</v>
      </c>
      <c r="Q11" s="93">
        <v>3595053.346533</v>
      </c>
    </row>
    <row r="12" spans="1:17" s="93" customFormat="1" x14ac:dyDescent="0.25">
      <c r="A12" s="93" t="s">
        <v>218</v>
      </c>
      <c r="B12" s="93">
        <v>1392991.4674999998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1392991.4674719998</v>
      </c>
      <c r="J12" s="93">
        <v>0</v>
      </c>
      <c r="K12" s="93">
        <v>0</v>
      </c>
      <c r="L12" s="93">
        <v>0</v>
      </c>
      <c r="M12" s="93">
        <v>0</v>
      </c>
      <c r="N12" s="93">
        <v>2.8E-5</v>
      </c>
      <c r="O12" s="93">
        <v>0</v>
      </c>
      <c r="P12" s="93">
        <v>0</v>
      </c>
      <c r="Q12" s="93">
        <v>1392991.4674999998</v>
      </c>
    </row>
    <row r="13" spans="1:17" s="93" customFormat="1" x14ac:dyDescent="0.25">
      <c r="A13" s="45" t="s">
        <v>219</v>
      </c>
      <c r="B13" s="93">
        <v>286328.13302399998</v>
      </c>
      <c r="C13" s="93">
        <v>10377.372343000001</v>
      </c>
      <c r="D13" s="93">
        <v>0</v>
      </c>
      <c r="E13" s="93">
        <v>0</v>
      </c>
      <c r="F13" s="93">
        <v>0</v>
      </c>
      <c r="G13" s="93">
        <v>10377.372343000001</v>
      </c>
      <c r="H13" s="93">
        <v>21422.170315000003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245866.66665999999</v>
      </c>
      <c r="O13" s="93">
        <v>0</v>
      </c>
      <c r="P13" s="93">
        <v>8661.9237059999996</v>
      </c>
      <c r="Q13" s="93">
        <v>275950.76068099996</v>
      </c>
    </row>
    <row r="14" spans="1:17" s="38" customFormat="1" x14ac:dyDescent="0.25">
      <c r="A14" s="24" t="s">
        <v>220</v>
      </c>
      <c r="B14" s="46">
        <f t="shared" ref="B14" si="2">+G14+Q14</f>
        <v>6397915.7585659996</v>
      </c>
      <c r="C14" s="24">
        <f>SUM(C15:C16)</f>
        <v>557019.763164</v>
      </c>
      <c r="D14" s="24">
        <f>SUM(D15:D16)</f>
        <v>163818.33284000002</v>
      </c>
      <c r="E14" s="24">
        <f>SUM(E15:E16)</f>
        <v>4350266.7214740003</v>
      </c>
      <c r="F14" s="24">
        <f>SUM(F15:F16)</f>
        <v>-7.8799999999999996E-4</v>
      </c>
      <c r="G14" s="24">
        <f t="shared" ref="G14" si="3">SUM(C14:F14)</f>
        <v>5071104.8166899998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892116.60149100004</v>
      </c>
      <c r="P14" s="24">
        <f t="shared" si="4"/>
        <v>329694.34038499999</v>
      </c>
      <c r="Q14" s="24">
        <f t="shared" si="4"/>
        <v>1326810.941876</v>
      </c>
    </row>
    <row r="15" spans="1:17" s="93" customFormat="1" x14ac:dyDescent="0.25">
      <c r="A15" s="45" t="s">
        <v>221</v>
      </c>
      <c r="B15" s="93">
        <v>6377662.5540750008</v>
      </c>
      <c r="C15" s="93">
        <v>552414.62058800005</v>
      </c>
      <c r="D15" s="93">
        <v>160521.64494900001</v>
      </c>
      <c r="E15" s="93">
        <v>4350266.7196650002</v>
      </c>
      <c r="F15" s="93">
        <v>-7.1099999999999994E-4</v>
      </c>
      <c r="G15" s="93">
        <v>5063202.9844910009</v>
      </c>
      <c r="H15" s="93">
        <v>0</v>
      </c>
      <c r="I15" s="93">
        <v>0</v>
      </c>
      <c r="J15" s="93">
        <v>105000</v>
      </c>
      <c r="K15" s="93">
        <v>0</v>
      </c>
      <c r="L15" s="93">
        <v>0</v>
      </c>
      <c r="M15" s="93">
        <v>0</v>
      </c>
      <c r="N15" s="93">
        <v>0</v>
      </c>
      <c r="O15" s="93">
        <v>883208.91679100005</v>
      </c>
      <c r="P15" s="93">
        <v>326250.65279299999</v>
      </c>
      <c r="Q15" s="93">
        <v>1314459.5695839999</v>
      </c>
    </row>
    <row r="16" spans="1:17" s="93" customFormat="1" x14ac:dyDescent="0.25">
      <c r="A16" s="45" t="s">
        <v>222</v>
      </c>
      <c r="B16" s="93">
        <v>20253.204491</v>
      </c>
      <c r="C16" s="93">
        <v>4605.1425759999993</v>
      </c>
      <c r="D16" s="93">
        <v>3296.687891</v>
      </c>
      <c r="E16" s="93">
        <v>1.8089999999999998E-3</v>
      </c>
      <c r="F16" s="93">
        <v>-7.7000000000000001E-5</v>
      </c>
      <c r="G16" s="93">
        <v>7901.8321990000004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8907.6846999999998</v>
      </c>
      <c r="P16" s="93">
        <v>3443.6875920000002</v>
      </c>
      <c r="Q16" s="93">
        <v>12351.372292</v>
      </c>
    </row>
    <row r="17" spans="1:17" s="38" customFormat="1" x14ac:dyDescent="0.25">
      <c r="A17" s="24" t="s">
        <v>223</v>
      </c>
      <c r="B17" s="46">
        <f t="shared" ref="B17" si="5">+G17+Q17</f>
        <v>21997692.912804</v>
      </c>
      <c r="C17" s="24">
        <f>SUM(C18:C34)</f>
        <v>182356.99</v>
      </c>
      <c r="D17" s="24">
        <f>SUM(D18:D34)</f>
        <v>542707.34183200006</v>
      </c>
      <c r="E17" s="24">
        <f>SUM(E18:E34)</f>
        <v>6000000.0000149999</v>
      </c>
      <c r="F17" s="24">
        <f>SUM(F18:F34)</f>
        <v>12518663.411022</v>
      </c>
      <c r="G17" s="24">
        <f t="shared" ref="G17" si="6">SUM(C17:F17)</f>
        <v>19243727.742869001</v>
      </c>
      <c r="H17" s="24">
        <f t="shared" ref="H17:Q17" si="7">SUM(H18:H34)</f>
        <v>0</v>
      </c>
      <c r="I17" s="24">
        <f t="shared" si="7"/>
        <v>0</v>
      </c>
      <c r="J17" s="24">
        <f t="shared" si="7"/>
        <v>377652.49007000006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1292813.0796400001</v>
      </c>
      <c r="O17" s="24">
        <f t="shared" si="7"/>
        <v>963918.05303699989</v>
      </c>
      <c r="P17" s="24">
        <f t="shared" si="7"/>
        <v>119581.547188</v>
      </c>
      <c r="Q17" s="24">
        <f t="shared" si="7"/>
        <v>2753965.1699350001</v>
      </c>
    </row>
    <row r="18" spans="1:17" s="93" customFormat="1" x14ac:dyDescent="0.25">
      <c r="A18" s="45" t="s">
        <v>224</v>
      </c>
      <c r="B18" s="53">
        <v>3140225.1696040002</v>
      </c>
      <c r="C18" s="93">
        <v>182356.99</v>
      </c>
      <c r="D18" s="93">
        <v>216246.00963200003</v>
      </c>
      <c r="E18" s="93">
        <v>1.4999999999999999E-5</v>
      </c>
      <c r="F18" s="93">
        <v>2.1999999999999999E-5</v>
      </c>
      <c r="G18" s="93">
        <v>398602.99966899998</v>
      </c>
      <c r="H18" s="93">
        <v>0</v>
      </c>
      <c r="I18" s="93">
        <v>0</v>
      </c>
      <c r="J18" s="93">
        <v>377652.49007000006</v>
      </c>
      <c r="K18" s="93">
        <v>0</v>
      </c>
      <c r="L18" s="93">
        <v>0</v>
      </c>
      <c r="M18" s="93">
        <v>0</v>
      </c>
      <c r="N18" s="93">
        <v>1292813.0796400001</v>
      </c>
      <c r="O18" s="93">
        <v>951575.05303699989</v>
      </c>
      <c r="P18" s="93">
        <v>119581.547188</v>
      </c>
      <c r="Q18" s="93">
        <v>2741622.1699350001</v>
      </c>
    </row>
    <row r="19" spans="1:17" s="93" customFormat="1" x14ac:dyDescent="0.25">
      <c r="A19" s="93" t="s">
        <v>225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226</v>
      </c>
      <c r="B20" s="93">
        <v>419033.41100000002</v>
      </c>
      <c r="C20" s="93">
        <v>0</v>
      </c>
      <c r="D20" s="93">
        <v>0</v>
      </c>
      <c r="E20" s="93">
        <v>0</v>
      </c>
      <c r="F20" s="93">
        <v>419033.41100000002</v>
      </c>
      <c r="G20" s="93">
        <v>419033.41100000002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227</v>
      </c>
      <c r="B21" s="93">
        <v>2000000</v>
      </c>
      <c r="C21" s="93">
        <v>0</v>
      </c>
      <c r="D21" s="93">
        <v>0</v>
      </c>
      <c r="E21" s="93">
        <v>2000000</v>
      </c>
      <c r="F21" s="93">
        <v>0</v>
      </c>
      <c r="G21" s="93">
        <v>2000000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228</v>
      </c>
      <c r="B22" s="93">
        <v>324630</v>
      </c>
      <c r="C22" s="93">
        <v>0</v>
      </c>
      <c r="D22" s="93">
        <v>0</v>
      </c>
      <c r="E22" s="93">
        <v>0</v>
      </c>
      <c r="F22" s="93">
        <v>324630</v>
      </c>
      <c r="G22" s="93">
        <v>324630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229</v>
      </c>
      <c r="B23" s="93">
        <v>2000000</v>
      </c>
      <c r="C23" s="93">
        <v>0</v>
      </c>
      <c r="D23" s="93">
        <v>0</v>
      </c>
      <c r="E23" s="93">
        <v>0</v>
      </c>
      <c r="F23" s="93">
        <v>2000000</v>
      </c>
      <c r="G23" s="93">
        <v>2000000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230</v>
      </c>
      <c r="B24" s="93">
        <v>1750000</v>
      </c>
      <c r="C24" s="93">
        <v>0</v>
      </c>
      <c r="D24" s="93">
        <v>0</v>
      </c>
      <c r="E24" s="93">
        <v>0</v>
      </c>
      <c r="F24" s="93">
        <v>1750000</v>
      </c>
      <c r="G24" s="93">
        <v>1750000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231</v>
      </c>
      <c r="B25" s="93">
        <v>26278.332200000001</v>
      </c>
      <c r="C25" s="93">
        <v>0</v>
      </c>
      <c r="D25" s="93">
        <v>26278.332200000001</v>
      </c>
      <c r="E25" s="93">
        <v>0</v>
      </c>
      <c r="F25" s="93">
        <v>0</v>
      </c>
      <c r="G25" s="93">
        <v>26278.332200000001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93" t="s">
        <v>232</v>
      </c>
      <c r="B26" s="93">
        <v>2000000</v>
      </c>
      <c r="C26" s="93">
        <v>0</v>
      </c>
      <c r="D26" s="93">
        <v>0</v>
      </c>
      <c r="E26" s="93">
        <v>0</v>
      </c>
      <c r="F26" s="93">
        <v>2000000</v>
      </c>
      <c r="G26" s="93">
        <v>2000000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233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234</v>
      </c>
      <c r="B28" s="93">
        <v>2500000</v>
      </c>
      <c r="C28" s="93">
        <v>0</v>
      </c>
      <c r="D28" s="93">
        <v>0</v>
      </c>
      <c r="E28" s="93">
        <v>0</v>
      </c>
      <c r="F28" s="93">
        <v>2500000</v>
      </c>
      <c r="G28" s="93">
        <v>2500000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235</v>
      </c>
      <c r="B29" s="93">
        <v>250000</v>
      </c>
      <c r="C29" s="93">
        <v>0</v>
      </c>
      <c r="D29" s="93">
        <v>250000</v>
      </c>
      <c r="E29" s="93">
        <v>0</v>
      </c>
      <c r="F29" s="93">
        <v>0</v>
      </c>
      <c r="G29" s="93">
        <v>250000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236</v>
      </c>
      <c r="B30" s="93">
        <v>3000000</v>
      </c>
      <c r="C30" s="93">
        <v>0</v>
      </c>
      <c r="D30" s="93">
        <v>0</v>
      </c>
      <c r="E30" s="93">
        <v>3000000</v>
      </c>
      <c r="F30" s="93">
        <v>0</v>
      </c>
      <c r="G30" s="93">
        <v>3000000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237</v>
      </c>
      <c r="B31" s="93">
        <v>2125000</v>
      </c>
      <c r="C31" s="93">
        <v>0</v>
      </c>
      <c r="D31" s="93">
        <v>0</v>
      </c>
      <c r="E31" s="93">
        <v>0</v>
      </c>
      <c r="F31" s="93">
        <v>2125000</v>
      </c>
      <c r="G31" s="93">
        <v>2125000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238</v>
      </c>
      <c r="B32" s="93">
        <v>600000</v>
      </c>
      <c r="C32" s="93">
        <v>0</v>
      </c>
      <c r="D32" s="93">
        <v>0</v>
      </c>
      <c r="E32" s="93">
        <v>600000</v>
      </c>
      <c r="F32" s="93">
        <v>0</v>
      </c>
      <c r="G32" s="93">
        <v>600000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239</v>
      </c>
      <c r="B33" s="93">
        <v>1400000</v>
      </c>
      <c r="C33" s="93">
        <v>0</v>
      </c>
      <c r="D33" s="93">
        <v>0</v>
      </c>
      <c r="E33" s="93">
        <v>0</v>
      </c>
      <c r="F33" s="93">
        <v>1400000</v>
      </c>
      <c r="G33" s="93">
        <v>1400000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240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38" customFormat="1" x14ac:dyDescent="0.25">
      <c r="A35" s="24" t="s">
        <v>241</v>
      </c>
      <c r="B35" s="46">
        <f>+G35+Q35</f>
        <v>1.72E-3</v>
      </c>
      <c r="C35" s="46">
        <f t="shared" ref="C35:O35" si="8">SUM(C36)</f>
        <v>2E-3</v>
      </c>
      <c r="D35" s="46">
        <f t="shared" si="8"/>
        <v>0</v>
      </c>
      <c r="E35" s="46">
        <f t="shared" si="8"/>
        <v>-2.5000000000000001E-4</v>
      </c>
      <c r="F35" s="46">
        <f t="shared" si="8"/>
        <v>0</v>
      </c>
      <c r="G35" s="46">
        <f t="shared" ref="G35" si="9">SUM(C35:F35)</f>
        <v>1.75E-3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-2.9999999999999997E-5</v>
      </c>
      <c r="O35" s="46">
        <f t="shared" si="8"/>
        <v>0</v>
      </c>
      <c r="P35" s="46">
        <f>SUM(P36)</f>
        <v>0</v>
      </c>
      <c r="Q35" s="46">
        <f>SUM(Q36)</f>
        <v>-2.9999999999999997E-5</v>
      </c>
    </row>
    <row r="36" spans="1:17" x14ac:dyDescent="0.25">
      <c r="A36" s="37" t="s">
        <v>242</v>
      </c>
      <c r="B36" s="93">
        <v>1.72E-3</v>
      </c>
      <c r="C36" s="93">
        <v>2E-3</v>
      </c>
      <c r="D36" s="93">
        <v>0</v>
      </c>
      <c r="E36" s="93">
        <v>-2.5000000000000001E-4</v>
      </c>
      <c r="F36" s="93">
        <v>0</v>
      </c>
      <c r="G36" s="93">
        <v>1.75E-3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-2.9999999999999997E-5</v>
      </c>
      <c r="O36" s="93">
        <v>0</v>
      </c>
      <c r="P36" s="93">
        <v>0</v>
      </c>
      <c r="Q36" s="93">
        <v>-2.9999999999999997E-5</v>
      </c>
    </row>
    <row r="37" spans="1:17" s="38" customFormat="1" x14ac:dyDescent="0.25">
      <c r="A37" s="24" t="s">
        <v>243</v>
      </c>
      <c r="B37" s="24">
        <f t="shared" ref="B37" si="10">+G37+Q37</f>
        <v>684945.5072366664</v>
      </c>
      <c r="C37" s="46">
        <f>SUM(C38:C39)</f>
        <v>637028.84057</v>
      </c>
      <c r="D37" s="46">
        <f>SUM(D38:D39)</f>
        <v>0</v>
      </c>
      <c r="E37" s="46">
        <f>SUM(E38:E39)</f>
        <v>47916.666666666395</v>
      </c>
      <c r="F37" s="46">
        <f>SUM(F38:F39)</f>
        <v>0</v>
      </c>
      <c r="G37" s="46">
        <f t="shared" ref="G37" si="11">SUM(C37:F37)</f>
        <v>684945.5072366664</v>
      </c>
      <c r="H37" s="46">
        <f t="shared" ref="H37:P37" si="12">SUM(H38:H39)</f>
        <v>0</v>
      </c>
      <c r="I37" s="46">
        <f t="shared" si="12"/>
        <v>0</v>
      </c>
      <c r="J37" s="46">
        <f t="shared" si="12"/>
        <v>0</v>
      </c>
      <c r="K37" s="46">
        <f t="shared" si="12"/>
        <v>0</v>
      </c>
      <c r="L37" s="46">
        <f t="shared" si="12"/>
        <v>0</v>
      </c>
      <c r="M37" s="46">
        <f t="shared" si="12"/>
        <v>0</v>
      </c>
      <c r="N37" s="46">
        <f t="shared" si="12"/>
        <v>0</v>
      </c>
      <c r="O37" s="46">
        <f t="shared" si="12"/>
        <v>0</v>
      </c>
      <c r="P37" s="46">
        <f t="shared" si="12"/>
        <v>0</v>
      </c>
      <c r="Q37" s="46">
        <f t="shared" ref="Q37" si="13">SUM(H37:P37)</f>
        <v>0</v>
      </c>
    </row>
    <row r="38" spans="1:17" ht="30" x14ac:dyDescent="0.25">
      <c r="A38" s="93" t="s">
        <v>244</v>
      </c>
      <c r="B38" s="93">
        <v>637028.84057</v>
      </c>
      <c r="C38" s="94">
        <v>637028.84057</v>
      </c>
      <c r="D38" s="94">
        <v>0</v>
      </c>
      <c r="E38" s="94">
        <v>0</v>
      </c>
      <c r="F38" s="94">
        <v>0</v>
      </c>
      <c r="G38" s="94">
        <v>637028.84057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</row>
    <row r="39" spans="1:17" x14ac:dyDescent="0.25">
      <c r="A39" s="93" t="s">
        <v>245</v>
      </c>
      <c r="B39" s="93">
        <v>47916.666666666395</v>
      </c>
      <c r="C39" s="94">
        <v>0</v>
      </c>
      <c r="D39" s="94">
        <v>0</v>
      </c>
      <c r="E39" s="93">
        <v>47916.666666666395</v>
      </c>
      <c r="F39" s="94">
        <v>0</v>
      </c>
      <c r="G39" s="94">
        <v>47916.666666666395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</row>
    <row r="40" spans="1:17" s="38" customFormat="1" x14ac:dyDescent="0.25">
      <c r="A40" s="24" t="s">
        <v>246</v>
      </c>
      <c r="B40" s="24">
        <f t="shared" ref="B40" si="14">+G40+Q40</f>
        <v>709970.71791450004</v>
      </c>
      <c r="C40" s="24">
        <f>SUM(C41)</f>
        <v>709970.71791450004</v>
      </c>
      <c r="D40" s="24">
        <f t="shared" ref="D40:P40" si="15">SUM(D41)</f>
        <v>0</v>
      </c>
      <c r="E40" s="24">
        <f t="shared" si="15"/>
        <v>0</v>
      </c>
      <c r="F40" s="24">
        <f t="shared" si="15"/>
        <v>0</v>
      </c>
      <c r="G40" s="24">
        <f t="shared" ref="G40" si="16">SUM(C40:F40)</f>
        <v>709970.71791450004</v>
      </c>
      <c r="H40" s="24">
        <f t="shared" si="15"/>
        <v>0</v>
      </c>
      <c r="I40" s="24">
        <f t="shared" si="15"/>
        <v>0</v>
      </c>
      <c r="J40" s="24">
        <f t="shared" si="15"/>
        <v>0</v>
      </c>
      <c r="K40" s="24">
        <f t="shared" si="15"/>
        <v>0</v>
      </c>
      <c r="L40" s="24">
        <f t="shared" si="15"/>
        <v>0</v>
      </c>
      <c r="M40" s="24">
        <f t="shared" si="15"/>
        <v>0</v>
      </c>
      <c r="N40" s="24">
        <f t="shared" si="15"/>
        <v>0</v>
      </c>
      <c r="O40" s="24">
        <f t="shared" si="15"/>
        <v>0</v>
      </c>
      <c r="P40" s="24">
        <f t="shared" si="15"/>
        <v>0</v>
      </c>
      <c r="Q40" s="46">
        <f t="shared" ref="Q40" si="17">SUM(H40:P40)</f>
        <v>0</v>
      </c>
    </row>
    <row r="41" spans="1:17" ht="30" x14ac:dyDescent="0.25">
      <c r="A41" s="93" t="s">
        <v>247</v>
      </c>
      <c r="B41" s="93">
        <v>709970.71791450004</v>
      </c>
      <c r="C41" s="93">
        <v>709970.71791450004</v>
      </c>
      <c r="D41" s="93">
        <v>0</v>
      </c>
      <c r="E41" s="93">
        <v>0</v>
      </c>
      <c r="F41" s="93">
        <v>0</v>
      </c>
      <c r="G41" s="94">
        <v>709970.71791450004</v>
      </c>
      <c r="H41" s="95">
        <v>0</v>
      </c>
      <c r="I41" s="2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6">
        <v>0</v>
      </c>
    </row>
    <row r="42" spans="1:17" s="38" customFormat="1" x14ac:dyDescent="0.25">
      <c r="A42" s="24" t="s">
        <v>248</v>
      </c>
      <c r="B42" s="46">
        <f>+G42+Q42</f>
        <v>16790322.592109494</v>
      </c>
      <c r="C42" s="46">
        <f>+C43+C47+C49</f>
        <v>3793650.7283674916</v>
      </c>
      <c r="D42" s="46">
        <f>+D43+D47+D49</f>
        <v>3845917.4369000001</v>
      </c>
      <c r="E42" s="46">
        <f>+E43+E47+E49</f>
        <v>8407274.9268420003</v>
      </c>
      <c r="F42" s="46">
        <f>+F43+F47+F49</f>
        <v>743479.5</v>
      </c>
      <c r="G42" s="46">
        <f>SUM(C42:F42)</f>
        <v>16790322.592109494</v>
      </c>
      <c r="H42" s="46">
        <f t="shared" ref="H42:P42" si="18">+H43+H47+H49</f>
        <v>0</v>
      </c>
      <c r="I42" s="46">
        <f t="shared" si="18"/>
        <v>0</v>
      </c>
      <c r="J42" s="46">
        <f t="shared" si="18"/>
        <v>0</v>
      </c>
      <c r="K42" s="46">
        <f t="shared" si="18"/>
        <v>0</v>
      </c>
      <c r="L42" s="46">
        <f t="shared" si="18"/>
        <v>0</v>
      </c>
      <c r="M42" s="46">
        <f t="shared" si="18"/>
        <v>0</v>
      </c>
      <c r="N42" s="46">
        <f t="shared" si="18"/>
        <v>0</v>
      </c>
      <c r="O42" s="46">
        <f t="shared" si="18"/>
        <v>0</v>
      </c>
      <c r="P42" s="46">
        <f t="shared" si="18"/>
        <v>0</v>
      </c>
      <c r="Q42" s="46">
        <f t="shared" ref="Q42:Q43" si="19">SUM(H42:P42)</f>
        <v>0</v>
      </c>
    </row>
    <row r="43" spans="1:17" s="38" customFormat="1" x14ac:dyDescent="0.25">
      <c r="A43" s="24" t="s">
        <v>249</v>
      </c>
      <c r="B43" s="46">
        <f>+G43+Q43</f>
        <v>13513581.864585694</v>
      </c>
      <c r="C43" s="46">
        <f>SUM(C44:C46)</f>
        <v>1024997.7917636924</v>
      </c>
      <c r="D43" s="46">
        <f>SUM(D44:D46)</f>
        <v>3845917.4369000001</v>
      </c>
      <c r="E43" s="46">
        <f>SUM(E44:E46)</f>
        <v>7899187.1359220007</v>
      </c>
      <c r="F43" s="46">
        <f>SUM(F44:F46)</f>
        <v>743479.5</v>
      </c>
      <c r="G43" s="46">
        <f>SUM(C43:F43)</f>
        <v>13513581.864585694</v>
      </c>
      <c r="H43" s="46">
        <f t="shared" ref="H43:P43" si="20">SUM(H44:H46)</f>
        <v>0</v>
      </c>
      <c r="I43" s="46">
        <f t="shared" si="20"/>
        <v>0</v>
      </c>
      <c r="J43" s="46">
        <f t="shared" si="20"/>
        <v>0</v>
      </c>
      <c r="K43" s="46">
        <f t="shared" si="20"/>
        <v>0</v>
      </c>
      <c r="L43" s="46">
        <f t="shared" si="20"/>
        <v>0</v>
      </c>
      <c r="M43" s="46">
        <f t="shared" si="20"/>
        <v>0</v>
      </c>
      <c r="N43" s="46">
        <f t="shared" si="20"/>
        <v>0</v>
      </c>
      <c r="O43" s="46">
        <f t="shared" si="20"/>
        <v>0</v>
      </c>
      <c r="P43" s="46">
        <f t="shared" si="20"/>
        <v>0</v>
      </c>
      <c r="Q43" s="46">
        <f t="shared" si="19"/>
        <v>0</v>
      </c>
    </row>
    <row r="44" spans="1:17" x14ac:dyDescent="0.25">
      <c r="A44" s="93" t="s">
        <v>250</v>
      </c>
      <c r="B44" s="93">
        <v>13442222.627692001</v>
      </c>
      <c r="C44" s="93">
        <v>953638.55486999999</v>
      </c>
      <c r="D44" s="93">
        <v>3845917.4369000001</v>
      </c>
      <c r="E44" s="93">
        <v>7899187.1359220007</v>
      </c>
      <c r="F44" s="93">
        <v>743479.5</v>
      </c>
      <c r="G44" s="93">
        <v>13442222.627692001</v>
      </c>
      <c r="H44" s="95">
        <v>0</v>
      </c>
      <c r="I44" s="2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2">
        <v>0</v>
      </c>
    </row>
    <row r="45" spans="1:17" s="93" customFormat="1" x14ac:dyDescent="0.25">
      <c r="A45" s="93" t="s">
        <v>251</v>
      </c>
      <c r="B45" s="93">
        <v>71359.236893692403</v>
      </c>
      <c r="C45" s="97">
        <v>71359.236893692403</v>
      </c>
      <c r="D45" s="97">
        <v>0</v>
      </c>
      <c r="E45" s="97">
        <v>0</v>
      </c>
      <c r="F45" s="97">
        <v>0</v>
      </c>
      <c r="G45" s="93">
        <v>71359.236893692403</v>
      </c>
      <c r="H45" s="95">
        <v>0</v>
      </c>
      <c r="I45" s="2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3">
        <v>0</v>
      </c>
    </row>
    <row r="46" spans="1:17" x14ac:dyDescent="0.25">
      <c r="A46" s="93" t="s">
        <v>252</v>
      </c>
      <c r="B46" s="2">
        <v>0</v>
      </c>
      <c r="C46" s="97">
        <v>0</v>
      </c>
      <c r="D46" s="97">
        <v>0</v>
      </c>
      <c r="E46" s="97">
        <v>0</v>
      </c>
      <c r="F46" s="97">
        <v>0</v>
      </c>
      <c r="G46" s="93">
        <v>0</v>
      </c>
      <c r="H46" s="95">
        <v>0</v>
      </c>
      <c r="I46" s="2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2">
        <v>0</v>
      </c>
    </row>
    <row r="47" spans="1:17" s="38" customFormat="1" x14ac:dyDescent="0.25">
      <c r="A47" s="24" t="s">
        <v>253</v>
      </c>
      <c r="B47" s="46">
        <f t="shared" ref="B47" si="21">+G47+Q47</f>
        <v>1484930.8670037994</v>
      </c>
      <c r="C47" s="46">
        <f>SUM(C48)</f>
        <v>1484930.8670037994</v>
      </c>
      <c r="D47" s="46">
        <f>SUM(D48)</f>
        <v>0</v>
      </c>
      <c r="E47" s="46">
        <f>SUM(E48)</f>
        <v>0</v>
      </c>
      <c r="F47" s="46">
        <f>SUM(F48)</f>
        <v>0</v>
      </c>
      <c r="G47" s="46">
        <f t="shared" ref="G47" si="22">SUM(C47:F47)</f>
        <v>1484930.8670037994</v>
      </c>
      <c r="H47" s="46">
        <f t="shared" ref="H47:P47" si="23">SUM(H48)</f>
        <v>0</v>
      </c>
      <c r="I47" s="46">
        <f t="shared" si="23"/>
        <v>0</v>
      </c>
      <c r="J47" s="46">
        <f t="shared" si="23"/>
        <v>0</v>
      </c>
      <c r="K47" s="46">
        <f t="shared" si="23"/>
        <v>0</v>
      </c>
      <c r="L47" s="46">
        <f t="shared" si="23"/>
        <v>0</v>
      </c>
      <c r="M47" s="46">
        <f t="shared" si="23"/>
        <v>0</v>
      </c>
      <c r="N47" s="46">
        <f t="shared" si="23"/>
        <v>0</v>
      </c>
      <c r="O47" s="46">
        <f t="shared" si="23"/>
        <v>0</v>
      </c>
      <c r="P47" s="46">
        <f t="shared" si="23"/>
        <v>0</v>
      </c>
      <c r="Q47" s="46">
        <f t="shared" ref="Q47" si="24">SUM(H47:P47)</f>
        <v>0</v>
      </c>
    </row>
    <row r="48" spans="1:17" s="93" customFormat="1" x14ac:dyDescent="0.25">
      <c r="A48" s="93" t="s">
        <v>254</v>
      </c>
      <c r="B48" s="93">
        <v>1484930.8670037994</v>
      </c>
      <c r="C48" s="97">
        <v>1484930.8670037994</v>
      </c>
      <c r="D48" s="97">
        <v>0</v>
      </c>
      <c r="E48" s="95">
        <v>0</v>
      </c>
      <c r="F48" s="95">
        <v>0</v>
      </c>
      <c r="G48" s="93">
        <v>1484930.8670037994</v>
      </c>
      <c r="H48" s="95">
        <v>0</v>
      </c>
      <c r="I48" s="2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3">
        <v>0</v>
      </c>
    </row>
    <row r="49" spans="1:17" s="38" customFormat="1" x14ac:dyDescent="0.25">
      <c r="A49" s="24" t="s">
        <v>255</v>
      </c>
      <c r="B49" s="46">
        <f t="shared" ref="B49" si="25">+G49+Q49</f>
        <v>1791809.8605200001</v>
      </c>
      <c r="C49" s="46">
        <f>SUM(C50:C51)</f>
        <v>1283722.0696</v>
      </c>
      <c r="D49" s="46">
        <f>SUM(D50:D51)</f>
        <v>0</v>
      </c>
      <c r="E49" s="46">
        <f>SUM(E50:E51)</f>
        <v>508087.79092000006</v>
      </c>
      <c r="F49" s="46">
        <f>SUM(F50:F51)</f>
        <v>0</v>
      </c>
      <c r="G49" s="46">
        <f t="shared" ref="G49" si="26">SUM(C49:F49)</f>
        <v>1791809.8605200001</v>
      </c>
      <c r="H49" s="46">
        <f t="shared" ref="H49:P49" si="27">SUM(H50:H51)</f>
        <v>0</v>
      </c>
      <c r="I49" s="46">
        <f t="shared" si="27"/>
        <v>0</v>
      </c>
      <c r="J49" s="46">
        <f t="shared" si="27"/>
        <v>0</v>
      </c>
      <c r="K49" s="46">
        <f t="shared" si="27"/>
        <v>0</v>
      </c>
      <c r="L49" s="46">
        <f t="shared" si="27"/>
        <v>0</v>
      </c>
      <c r="M49" s="46">
        <f t="shared" si="27"/>
        <v>0</v>
      </c>
      <c r="N49" s="46">
        <f t="shared" si="27"/>
        <v>0</v>
      </c>
      <c r="O49" s="46">
        <f t="shared" si="27"/>
        <v>0</v>
      </c>
      <c r="P49" s="46">
        <f t="shared" si="27"/>
        <v>0</v>
      </c>
      <c r="Q49" s="46">
        <f t="shared" ref="Q49" si="28">SUM(H49:P49)</f>
        <v>0</v>
      </c>
    </row>
    <row r="50" spans="1:17" s="93" customFormat="1" ht="45" x14ac:dyDescent="0.25">
      <c r="A50" s="93" t="s">
        <v>256</v>
      </c>
      <c r="B50" s="93">
        <v>1283722.0696</v>
      </c>
      <c r="C50" s="97">
        <v>1283722.0696</v>
      </c>
      <c r="D50" s="97">
        <v>0</v>
      </c>
      <c r="E50" s="97">
        <v>0</v>
      </c>
      <c r="F50" s="97">
        <v>0</v>
      </c>
      <c r="G50" s="93">
        <v>1283722.0696</v>
      </c>
      <c r="H50" s="97">
        <v>0</v>
      </c>
      <c r="I50" s="93">
        <v>0</v>
      </c>
      <c r="J50" s="97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3">
        <v>0</v>
      </c>
    </row>
    <row r="51" spans="1:17" s="93" customFormat="1" x14ac:dyDescent="0.25">
      <c r="A51" s="93" t="s">
        <v>257</v>
      </c>
      <c r="B51" s="93">
        <v>508087.79092000006</v>
      </c>
      <c r="C51" s="97">
        <v>0</v>
      </c>
      <c r="D51" s="97">
        <v>0</v>
      </c>
      <c r="E51" s="97">
        <v>508087.79092000006</v>
      </c>
      <c r="F51" s="97">
        <v>0</v>
      </c>
      <c r="G51" s="93">
        <v>508087.79092000006</v>
      </c>
      <c r="H51" s="95">
        <v>0</v>
      </c>
      <c r="I51" s="2">
        <v>0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93">
        <v>0</v>
      </c>
    </row>
    <row r="52" spans="1:17" x14ac:dyDescent="0.25">
      <c r="A52" s="107" t="s">
        <v>152</v>
      </c>
      <c r="B52" s="107">
        <f>+B42+B7</f>
        <v>58553692.364473663</v>
      </c>
      <c r="C52" s="107">
        <f>+C7+C42</f>
        <v>6070515.3137529921</v>
      </c>
      <c r="D52" s="107">
        <f>+D7+D42</f>
        <v>4695658.0204579998</v>
      </c>
      <c r="E52" s="107">
        <f>+E7+E42</f>
        <v>19260049.104322664</v>
      </c>
      <c r="F52" s="107">
        <f>+F7+F42</f>
        <v>13262142.910256</v>
      </c>
      <c r="G52" s="107">
        <f t="shared" ref="G52" si="29">SUM(C52:F52)</f>
        <v>43288365.348789655</v>
      </c>
      <c r="H52" s="107">
        <f t="shared" ref="H52:P52" si="30">+H7+H42</f>
        <v>21422.170315000003</v>
      </c>
      <c r="I52" s="107">
        <f t="shared" si="30"/>
        <v>1392991.4674719998</v>
      </c>
      <c r="J52" s="107">
        <f t="shared" si="30"/>
        <v>482652.49007000006</v>
      </c>
      <c r="K52" s="107">
        <f t="shared" si="30"/>
        <v>1512.52673</v>
      </c>
      <c r="L52" s="107">
        <f t="shared" si="30"/>
        <v>0</v>
      </c>
      <c r="M52" s="107">
        <f t="shared" si="30"/>
        <v>0</v>
      </c>
      <c r="N52" s="107">
        <f t="shared" si="30"/>
        <v>6331159.900901</v>
      </c>
      <c r="O52" s="107">
        <f t="shared" si="30"/>
        <v>6562327.4396050004</v>
      </c>
      <c r="P52" s="107">
        <f t="shared" si="30"/>
        <v>473261.02059099998</v>
      </c>
      <c r="Q52" s="107">
        <f t="shared" ref="Q52" si="31">SUM(H52:P52)</f>
        <v>15265327.015683999</v>
      </c>
    </row>
    <row r="53" spans="1:17" x14ac:dyDescent="0.25">
      <c r="B53" s="98"/>
    </row>
    <row r="55" spans="1:17" x14ac:dyDescent="0.25">
      <c r="A55" s="99" t="s">
        <v>153</v>
      </c>
    </row>
    <row r="56" spans="1:17" s="5" customFormat="1" x14ac:dyDescent="0.25">
      <c r="A56" s="36" t="s">
        <v>258</v>
      </c>
      <c r="I56" s="2"/>
    </row>
    <row r="57" spans="1:17" s="5" customFormat="1" x14ac:dyDescent="0.25">
      <c r="A57" s="36" t="s">
        <v>259</v>
      </c>
      <c r="I57" s="2"/>
    </row>
    <row r="58" spans="1:17" s="5" customFormat="1" x14ac:dyDescent="0.25">
      <c r="A58" s="36" t="s">
        <v>260</v>
      </c>
      <c r="I58" s="2"/>
    </row>
    <row r="59" spans="1:17" s="65" customFormat="1" x14ac:dyDescent="0.25">
      <c r="A59" s="111"/>
      <c r="I59" s="2"/>
    </row>
    <row r="173" spans="9:9" x14ac:dyDescent="0.25">
      <c r="I173" s="2">
        <v>104795</v>
      </c>
    </row>
    <row r="183" spans="9:9" x14ac:dyDescent="0.25">
      <c r="I18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53">
    <cfRule type="cellIs" dxfId="4" priority="1" operator="lessThan">
      <formula>0</formula>
    </cfRule>
    <cfRule type="cellIs" dxfId="3" priority="2" operator="greaterThan">
      <formula>0</formula>
    </cfRule>
  </conditionalFormatting>
  <conditionalFormatting sqref="B4">
    <cfRule type="cellIs" dxfId="2" priority="3" operator="lessThan">
      <formula>0</formula>
    </cfRule>
    <cfRule type="cellIs" dxfId="1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6" t="s">
        <v>181</v>
      </c>
      <c r="B1" s="127"/>
      <c r="C1" s="127"/>
      <c r="D1" s="127"/>
      <c r="E1" s="127"/>
    </row>
    <row r="2" spans="1:8" x14ac:dyDescent="0.25">
      <c r="A2" s="127" t="s">
        <v>166</v>
      </c>
      <c r="B2" s="127"/>
      <c r="C2" s="127"/>
      <c r="D2" s="127"/>
      <c r="E2" s="127"/>
    </row>
    <row r="3" spans="1:8" x14ac:dyDescent="0.25">
      <c r="A3" s="127" t="s">
        <v>19</v>
      </c>
      <c r="B3" s="127"/>
      <c r="C3" s="127"/>
      <c r="D3" s="127"/>
      <c r="E3" s="127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182</v>
      </c>
      <c r="B5" s="27" t="s">
        <v>183</v>
      </c>
      <c r="C5" s="27" t="s">
        <v>184</v>
      </c>
      <c r="D5" s="27" t="s">
        <v>185</v>
      </c>
      <c r="E5" s="27" t="s">
        <v>186</v>
      </c>
    </row>
    <row r="6" spans="1:8" ht="20.100000000000001" customHeight="1" x14ac:dyDescent="0.25">
      <c r="A6" s="92" t="s">
        <v>187</v>
      </c>
      <c r="B6" s="5">
        <v>164580.03443000003</v>
      </c>
      <c r="C6" s="5">
        <v>0</v>
      </c>
      <c r="D6" s="5">
        <v>164580.03443000003</v>
      </c>
      <c r="E6" s="5">
        <v>164580.03443000003</v>
      </c>
      <c r="F6" s="5"/>
    </row>
    <row r="7" spans="1:8" ht="20.100000000000001" customHeight="1" x14ac:dyDescent="0.25">
      <c r="A7" s="92" t="s">
        <v>188</v>
      </c>
      <c r="B7" s="5">
        <v>143765.55954000002</v>
      </c>
      <c r="C7" s="5">
        <v>0</v>
      </c>
      <c r="D7" s="5">
        <v>0</v>
      </c>
      <c r="E7" s="5">
        <v>143765.55954000002</v>
      </c>
      <c r="F7" s="5"/>
    </row>
    <row r="8" spans="1:8" ht="20.100000000000001" customHeight="1" x14ac:dyDescent="0.25">
      <c r="A8" s="92" t="s">
        <v>189</v>
      </c>
      <c r="B8" s="5">
        <v>168898.20207999999</v>
      </c>
      <c r="C8" s="5">
        <v>0</v>
      </c>
      <c r="D8" s="5">
        <v>0</v>
      </c>
      <c r="E8" s="5">
        <v>168898.20207999999</v>
      </c>
      <c r="F8" s="5"/>
    </row>
    <row r="9" spans="1:8" ht="20.100000000000001" customHeight="1" x14ac:dyDescent="0.25">
      <c r="A9" s="92" t="s">
        <v>39</v>
      </c>
      <c r="B9" s="5">
        <v>298400.04981</v>
      </c>
      <c r="C9" s="5">
        <v>0</v>
      </c>
      <c r="D9" s="5">
        <v>0</v>
      </c>
      <c r="E9" s="5">
        <v>298400.04981</v>
      </c>
      <c r="F9" s="5"/>
    </row>
    <row r="10" spans="1:8" ht="20.100000000000001" customHeight="1" x14ac:dyDescent="0.25">
      <c r="A10" s="92" t="s">
        <v>24</v>
      </c>
      <c r="B10" s="5">
        <v>172093.03609999994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190</v>
      </c>
      <c r="B11" s="5">
        <v>334799.72048000025</v>
      </c>
      <c r="C11" s="5">
        <v>334799.72048000025</v>
      </c>
      <c r="D11" s="5">
        <v>334799.72048000025</v>
      </c>
      <c r="E11" s="5">
        <v>334799.72048000025</v>
      </c>
      <c r="F11" s="5"/>
    </row>
    <row r="12" spans="1:8" ht="20.100000000000001" customHeight="1" x14ac:dyDescent="0.25">
      <c r="A12" s="92" t="s">
        <v>191</v>
      </c>
      <c r="B12" s="5">
        <v>1185.4671599999992</v>
      </c>
      <c r="C12" s="5">
        <v>0</v>
      </c>
      <c r="D12" s="5">
        <v>0</v>
      </c>
      <c r="E12" s="5">
        <v>1185.4671599999992</v>
      </c>
      <c r="F12" s="5"/>
      <c r="H12" s="5"/>
    </row>
    <row r="13" spans="1:8" ht="20.100000000000001" customHeight="1" x14ac:dyDescent="0.25">
      <c r="A13" s="41" t="s">
        <v>152</v>
      </c>
      <c r="B13" s="42">
        <f>SUM(B6:B12)</f>
        <v>1283722.0696</v>
      </c>
      <c r="C13" s="42">
        <f>SUM(C6:C12)</f>
        <v>334799.72048000025</v>
      </c>
      <c r="D13" s="42">
        <f>SUM(D6:D12)</f>
        <v>499379.75491000025</v>
      </c>
      <c r="E13" s="42">
        <f>SUM(E6:E12)</f>
        <v>1111629.0335000004</v>
      </c>
      <c r="F13" s="5"/>
    </row>
    <row r="15" spans="1:8" x14ac:dyDescent="0.25">
      <c r="A15" s="44" t="s">
        <v>153</v>
      </c>
    </row>
    <row r="16" spans="1:8" x14ac:dyDescent="0.25">
      <c r="A16" s="17" t="s">
        <v>192</v>
      </c>
    </row>
    <row r="17" spans="1:1" x14ac:dyDescent="0.25">
      <c r="A17" s="10" t="s">
        <v>193</v>
      </c>
    </row>
    <row r="18" spans="1:1" x14ac:dyDescent="0.25">
      <c r="A18" s="10" t="s">
        <v>194</v>
      </c>
    </row>
    <row r="19" spans="1:1" x14ac:dyDescent="0.25">
      <c r="A19" s="10" t="s">
        <v>195</v>
      </c>
    </row>
    <row r="20" spans="1:1" x14ac:dyDescent="0.25">
      <c r="A20" s="10" t="s">
        <v>196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6" t="s">
        <v>117</v>
      </c>
      <c r="B1" s="126"/>
      <c r="C1" s="126"/>
      <c r="D1" s="126"/>
      <c r="E1" s="126"/>
      <c r="F1" s="126"/>
      <c r="G1" s="126"/>
      <c r="H1" s="126"/>
    </row>
    <row r="2" spans="1:8" x14ac:dyDescent="0.25">
      <c r="A2" s="126" t="s">
        <v>166</v>
      </c>
      <c r="B2" s="126"/>
      <c r="C2" s="126"/>
      <c r="D2" s="126"/>
      <c r="E2" s="126"/>
      <c r="F2" s="126"/>
      <c r="G2" s="126"/>
      <c r="H2" s="126"/>
    </row>
    <row r="3" spans="1:8" x14ac:dyDescent="0.25">
      <c r="A3" s="126" t="s">
        <v>19</v>
      </c>
      <c r="B3" s="126"/>
      <c r="C3" s="126"/>
      <c r="D3" s="126"/>
      <c r="E3" s="126"/>
      <c r="F3" s="126"/>
      <c r="G3" s="126"/>
      <c r="H3" s="126"/>
    </row>
    <row r="4" spans="1:8" x14ac:dyDescent="0.25">
      <c r="A4" s="126"/>
      <c r="B4" s="126"/>
      <c r="C4" s="126"/>
      <c r="D4" s="126"/>
      <c r="E4" s="126"/>
      <c r="F4" s="126"/>
      <c r="G4" s="126"/>
      <c r="H4" s="126"/>
    </row>
    <row r="5" spans="1:8" ht="45" customHeight="1" x14ac:dyDescent="0.25">
      <c r="A5" s="85" t="s">
        <v>167</v>
      </c>
      <c r="B5" s="85" t="s">
        <v>168</v>
      </c>
      <c r="C5" s="85" t="s">
        <v>169</v>
      </c>
      <c r="D5" s="85" t="s">
        <v>170</v>
      </c>
      <c r="E5" s="85" t="s">
        <v>171</v>
      </c>
      <c r="F5" s="85" t="s">
        <v>172</v>
      </c>
      <c r="G5" s="85" t="s">
        <v>135</v>
      </c>
      <c r="H5" s="85" t="s">
        <v>173</v>
      </c>
    </row>
    <row r="6" spans="1:8" ht="20.100000000000001" customHeight="1" x14ac:dyDescent="0.25">
      <c r="A6" s="80" t="s">
        <v>121</v>
      </c>
      <c r="B6" s="57" t="s">
        <v>174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122</v>
      </c>
      <c r="B7" s="81" t="s">
        <v>174</v>
      </c>
      <c r="C7" s="57">
        <v>600000</v>
      </c>
      <c r="D7" s="57">
        <v>49999.999999999767</v>
      </c>
      <c r="E7" s="57">
        <v>0</v>
      </c>
      <c r="F7" s="57">
        <v>2083.3333333333721</v>
      </c>
      <c r="G7" s="57">
        <v>371.65038888888375</v>
      </c>
      <c r="H7" s="33">
        <v>47916.666666666395</v>
      </c>
    </row>
    <row r="8" spans="1:8" ht="20.100000000000001" customHeight="1" x14ac:dyDescent="0.25">
      <c r="A8" s="80" t="s">
        <v>175</v>
      </c>
      <c r="B8" s="57" t="s">
        <v>176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28" t="s">
        <v>177</v>
      </c>
      <c r="B9" s="128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2083.3333333333721</v>
      </c>
      <c r="G9" s="35">
        <f t="shared" si="0"/>
        <v>371.65038888888375</v>
      </c>
      <c r="H9" s="35">
        <f t="shared" si="0"/>
        <v>47916.666666666395</v>
      </c>
    </row>
    <row r="11" spans="1:8" x14ac:dyDescent="0.25">
      <c r="A11" s="44" t="s">
        <v>153</v>
      </c>
      <c r="B11" s="10"/>
    </row>
    <row r="12" spans="1:8" x14ac:dyDescent="0.25">
      <c r="A12" s="10" t="s">
        <v>178</v>
      </c>
    </row>
    <row r="13" spans="1:8" x14ac:dyDescent="0.25">
      <c r="A13" s="10" t="s">
        <v>179</v>
      </c>
    </row>
    <row r="14" spans="1:8" x14ac:dyDescent="0.25">
      <c r="A14" s="5" t="s">
        <v>180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29" t="s">
        <v>155</v>
      </c>
      <c r="B1" s="130"/>
    </row>
    <row r="2" spans="1:2" x14ac:dyDescent="0.25">
      <c r="A2" s="130" t="s">
        <v>143</v>
      </c>
      <c r="B2" s="130"/>
    </row>
    <row r="3" spans="1:2" x14ac:dyDescent="0.25">
      <c r="A3" s="130" t="s">
        <v>156</v>
      </c>
      <c r="B3" s="130"/>
    </row>
    <row r="5" spans="1:2" ht="20.100000000000001" customHeight="1" x14ac:dyDescent="0.25">
      <c r="A5" s="83" t="s">
        <v>144</v>
      </c>
      <c r="B5" s="83" t="s">
        <v>145</v>
      </c>
    </row>
    <row r="6" spans="1:2" ht="20.100000000000001" customHeight="1" x14ac:dyDescent="0.25">
      <c r="A6" s="30" t="s">
        <v>157</v>
      </c>
      <c r="B6" s="25">
        <v>2085524.3450199999</v>
      </c>
    </row>
    <row r="7" spans="1:2" ht="20.100000000000001" customHeight="1" x14ac:dyDescent="0.25">
      <c r="A7" s="30" t="s">
        <v>158</v>
      </c>
      <c r="B7" s="25">
        <v>1007296.29059</v>
      </c>
    </row>
    <row r="8" spans="1:2" ht="20.100000000000001" customHeight="1" x14ac:dyDescent="0.25">
      <c r="A8" s="30" t="s">
        <v>159</v>
      </c>
      <c r="B8" s="25">
        <v>859004.15785999992</v>
      </c>
    </row>
    <row r="9" spans="1:2" ht="20.100000000000001" customHeight="1" x14ac:dyDescent="0.25">
      <c r="A9" s="30" t="s">
        <v>160</v>
      </c>
      <c r="B9" s="25">
        <v>1967172.3493999999</v>
      </c>
    </row>
    <row r="10" spans="1:2" ht="20.100000000000001" customHeight="1" x14ac:dyDescent="0.25">
      <c r="A10" s="48" t="s">
        <v>152</v>
      </c>
      <c r="B10" s="31">
        <f>SUM(B6:B9)</f>
        <v>5918997.1428699996</v>
      </c>
    </row>
    <row r="11" spans="1:2" x14ac:dyDescent="0.25">
      <c r="B11" s="4"/>
    </row>
    <row r="12" spans="1:2" x14ac:dyDescent="0.25">
      <c r="A12" s="44" t="s">
        <v>153</v>
      </c>
    </row>
    <row r="13" spans="1:2" x14ac:dyDescent="0.25">
      <c r="A13" s="8" t="s">
        <v>161</v>
      </c>
    </row>
    <row r="14" spans="1:2" x14ac:dyDescent="0.25">
      <c r="A14" s="49" t="s">
        <v>162</v>
      </c>
    </row>
    <row r="15" spans="1:2" x14ac:dyDescent="0.25">
      <c r="A15" s="4" t="s">
        <v>163</v>
      </c>
    </row>
    <row r="16" spans="1:2" x14ac:dyDescent="0.25">
      <c r="A16" s="4" t="s">
        <v>164</v>
      </c>
    </row>
    <row r="17" spans="1:1" x14ac:dyDescent="0.25">
      <c r="A17" s="4" t="s">
        <v>165</v>
      </c>
    </row>
    <row r="18" spans="1:1" x14ac:dyDescent="0.25">
      <c r="A18" s="4" t="s">
        <v>15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2019</vt:lpstr>
      <vt:lpstr>SALDOS Y MOVIMIENTOS IN 2019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Gabriela</cp:lastModifiedBy>
  <cp:lastPrinted>2019-09-19T21:29:26Z</cp:lastPrinted>
  <dcterms:created xsi:type="dcterms:W3CDTF">2012-03-20T13:11:26Z</dcterms:created>
  <dcterms:modified xsi:type="dcterms:W3CDTF">2020-04-19T01:27:25Z</dcterms:modified>
</cp:coreProperties>
</file>